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zma\Desktop\MAS\Príručka_14.07.2020\"/>
    </mc:Choice>
  </mc:AlternateContent>
  <bookViews>
    <workbookView xWindow="0" yWindow="0" windowWidth="38400" windowHeight="17400" activeTab="3"/>
  </bookViews>
  <sheets>
    <sheet name="Bratislavský_kraj" sheetId="2" r:id="rId1"/>
    <sheet name="Západné Slovensko" sheetId="3" r:id="rId2"/>
    <sheet name="Stredné Slovensko" sheetId="4" r:id="rId3"/>
    <sheet name="Východné Slovensko" sheetId="5" r:id="rId4"/>
  </sheets>
  <definedNames>
    <definedName name="NRO">#REF!</definedName>
    <definedName name="VSlovensko">'Východné Slovensko'!$L$7:$L$245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5" l="1"/>
  <c r="I235" i="4"/>
  <c r="K8" i="5" l="1"/>
  <c r="K23" i="5"/>
  <c r="K74" i="5"/>
  <c r="K158" i="5"/>
  <c r="K268" i="5"/>
  <c r="K253" i="5"/>
  <c r="K48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253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G265" i="2" l="1"/>
  <c r="I265" i="2"/>
  <c r="K265" i="2"/>
  <c r="G251" i="3" l="1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50" i="5"/>
  <c r="K51" i="5"/>
  <c r="K52" i="5"/>
  <c r="K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5" i="5"/>
  <c r="K76" i="5"/>
  <c r="K77" i="5"/>
  <c r="K78" i="5"/>
  <c r="K79" i="5"/>
  <c r="K80" i="5"/>
  <c r="K81" i="5"/>
  <c r="K82" i="5"/>
  <c r="K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238" i="5"/>
  <c r="I239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238" i="5"/>
  <c r="K239" i="5"/>
  <c r="G8" i="2" l="1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6" i="2"/>
  <c r="G267" i="2"/>
  <c r="G268" i="2"/>
  <c r="G269" i="2"/>
  <c r="G270" i="2"/>
  <c r="G271" i="2"/>
  <c r="G272" i="2"/>
  <c r="G273" i="2"/>
  <c r="G274" i="2"/>
  <c r="G275" i="2"/>
  <c r="G276" i="2"/>
  <c r="G20" i="2"/>
  <c r="G21" i="2"/>
  <c r="G22" i="2"/>
  <c r="G23" i="2"/>
  <c r="G24" i="2"/>
  <c r="G25" i="2"/>
  <c r="G9" i="2"/>
  <c r="G10" i="2"/>
  <c r="G11" i="2"/>
  <c r="G12" i="2"/>
  <c r="G13" i="2"/>
  <c r="G14" i="2"/>
  <c r="G15" i="2"/>
  <c r="G16" i="2"/>
  <c r="G17" i="2"/>
  <c r="G18" i="2"/>
  <c r="G19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20" i="2"/>
  <c r="G7" i="2" l="1"/>
  <c r="G252" i="2"/>
  <c r="G253" i="5" l="1"/>
  <c r="M8" i="5"/>
  <c r="G274" i="3" l="1"/>
  <c r="J252" i="5"/>
  <c r="J7" i="5"/>
  <c r="J252" i="4"/>
  <c r="J7" i="4"/>
  <c r="J252" i="3"/>
  <c r="J7" i="3"/>
  <c r="J252" i="2"/>
  <c r="J7" i="2"/>
  <c r="K276" i="2" l="1"/>
  <c r="K275" i="2"/>
  <c r="K274" i="2"/>
  <c r="K273" i="2"/>
  <c r="K272" i="2"/>
  <c r="K271" i="2"/>
  <c r="K270" i="2"/>
  <c r="K269" i="2"/>
  <c r="K268" i="2"/>
  <c r="K267" i="2"/>
  <c r="K266" i="2"/>
  <c r="K264" i="2"/>
  <c r="K263" i="2"/>
  <c r="K262" i="2"/>
  <c r="K261" i="2"/>
  <c r="K260" i="2"/>
  <c r="K259" i="2"/>
  <c r="K258" i="2"/>
  <c r="K257" i="2"/>
  <c r="K256" i="2"/>
  <c r="K255" i="2"/>
  <c r="K254" i="2"/>
  <c r="K8" i="2"/>
  <c r="K253" i="3"/>
  <c r="K8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47" i="5"/>
  <c r="K9" i="5"/>
  <c r="K10" i="5"/>
  <c r="K11" i="5"/>
  <c r="K12" i="5"/>
  <c r="K13" i="5"/>
  <c r="K14" i="5"/>
  <c r="K15" i="5"/>
  <c r="K16" i="5"/>
  <c r="K17" i="5"/>
  <c r="K18" i="5"/>
  <c r="K19" i="5"/>
  <c r="K21" i="5"/>
  <c r="K22" i="5"/>
  <c r="K240" i="5"/>
  <c r="K241" i="5"/>
  <c r="K242" i="5"/>
  <c r="K243" i="5"/>
  <c r="K244" i="5"/>
  <c r="K245" i="5"/>
  <c r="K246" i="5"/>
  <c r="K248" i="5"/>
  <c r="K249" i="5"/>
  <c r="K250" i="5"/>
  <c r="K251" i="5"/>
  <c r="K254" i="5"/>
  <c r="K255" i="5"/>
  <c r="K256" i="5"/>
  <c r="K257" i="5"/>
  <c r="K258" i="5"/>
  <c r="K259" i="5"/>
  <c r="K260" i="5"/>
  <c r="K261" i="5"/>
  <c r="K262" i="5"/>
  <c r="K263" i="5"/>
  <c r="K264" i="5"/>
  <c r="K266" i="5"/>
  <c r="K267" i="5"/>
  <c r="K269" i="5"/>
  <c r="K270" i="5"/>
  <c r="K271" i="5"/>
  <c r="K272" i="5"/>
  <c r="K273" i="5"/>
  <c r="K274" i="5"/>
  <c r="K275" i="5"/>
  <c r="K276" i="5"/>
  <c r="K277" i="5" l="1"/>
  <c r="K7" i="5"/>
  <c r="K277" i="4"/>
  <c r="K277" i="3"/>
  <c r="K252" i="2"/>
  <c r="K7" i="2"/>
  <c r="K277" i="2"/>
  <c r="K7" i="4"/>
  <c r="K7" i="3"/>
  <c r="K252" i="3"/>
  <c r="K252" i="4"/>
  <c r="K252" i="5"/>
  <c r="I8" i="2"/>
  <c r="I9" i="2"/>
  <c r="I10" i="2"/>
  <c r="I11" i="2"/>
  <c r="I12" i="2"/>
  <c r="I13" i="2"/>
  <c r="I14" i="2"/>
  <c r="I15" i="2"/>
  <c r="I16" i="2"/>
  <c r="I17" i="2"/>
  <c r="I18" i="2"/>
  <c r="I19" i="2"/>
  <c r="I21" i="2"/>
  <c r="I22" i="2"/>
  <c r="I83" i="2"/>
  <c r="I84" i="2"/>
  <c r="I85" i="2"/>
  <c r="I86" i="2"/>
  <c r="I87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6" i="2"/>
  <c r="I267" i="2"/>
  <c r="I268" i="2"/>
  <c r="I269" i="2"/>
  <c r="I270" i="2"/>
  <c r="I271" i="2"/>
  <c r="I272" i="2"/>
  <c r="I273" i="2"/>
  <c r="I274" i="2"/>
  <c r="I275" i="2"/>
  <c r="I276" i="2"/>
  <c r="I8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8" i="4"/>
  <c r="I224" i="4"/>
  <c r="I225" i="4"/>
  <c r="I226" i="4"/>
  <c r="I227" i="4"/>
  <c r="I228" i="4"/>
  <c r="I229" i="4"/>
  <c r="I230" i="4"/>
  <c r="I231" i="4"/>
  <c r="I232" i="4"/>
  <c r="I233" i="4"/>
  <c r="I234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6" i="5"/>
  <c r="I267" i="5"/>
  <c r="I268" i="5"/>
  <c r="I269" i="5"/>
  <c r="I270" i="5"/>
  <c r="I271" i="5"/>
  <c r="I272" i="5"/>
  <c r="I273" i="5"/>
  <c r="I274" i="5"/>
  <c r="I275" i="5"/>
  <c r="I276" i="5"/>
  <c r="A282" i="3" l="1"/>
  <c r="A282" i="2"/>
  <c r="A282" i="4"/>
  <c r="A282" i="5"/>
  <c r="K1" i="4"/>
  <c r="J1" i="4" s="1"/>
  <c r="K1" i="3"/>
  <c r="J1" i="3" s="1"/>
  <c r="K1" i="2"/>
  <c r="J1" i="2" s="1"/>
  <c r="K1" i="5"/>
  <c r="J1" i="5" s="1"/>
  <c r="F252" i="2" l="1"/>
  <c r="F252" i="3"/>
  <c r="F252" i="4"/>
  <c r="F252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0" i="5"/>
  <c r="M241" i="5"/>
  <c r="M242" i="5"/>
  <c r="M243" i="5"/>
  <c r="M244" i="5"/>
  <c r="M245" i="5"/>
  <c r="M7" i="5"/>
  <c r="F7" i="5"/>
  <c r="F7" i="4"/>
  <c r="F7" i="3"/>
  <c r="F7" i="2"/>
  <c r="M246" i="5" l="1"/>
  <c r="N19" i="5" s="1"/>
  <c r="N16" i="5" l="1"/>
  <c r="N9" i="5"/>
  <c r="N11" i="5"/>
  <c r="N22" i="5"/>
  <c r="N17" i="5"/>
  <c r="N15" i="5"/>
  <c r="N13" i="5"/>
  <c r="N10" i="5"/>
  <c r="N244" i="5"/>
  <c r="N241" i="5"/>
  <c r="N12" i="5"/>
  <c r="N20" i="5"/>
  <c r="N245" i="5"/>
  <c r="N243" i="5"/>
  <c r="N23" i="5"/>
  <c r="N242" i="5"/>
  <c r="N7" i="5"/>
  <c r="N21" i="5"/>
  <c r="N8" i="5"/>
  <c r="N18" i="5"/>
  <c r="N14" i="5"/>
  <c r="N240" i="5"/>
  <c r="G276" i="5" l="1"/>
  <c r="G275" i="5"/>
  <c r="G274" i="5"/>
  <c r="G273" i="5"/>
  <c r="G272" i="5"/>
  <c r="G271" i="5"/>
  <c r="G270" i="5"/>
  <c r="G269" i="5"/>
  <c r="G268" i="5"/>
  <c r="G267" i="5"/>
  <c r="G266" i="5"/>
  <c r="G264" i="5"/>
  <c r="G263" i="5"/>
  <c r="G262" i="5"/>
  <c r="G261" i="5"/>
  <c r="G260" i="5"/>
  <c r="G259" i="5"/>
  <c r="G258" i="5"/>
  <c r="G257" i="5"/>
  <c r="G256" i="5"/>
  <c r="G255" i="5"/>
  <c r="G254" i="5"/>
  <c r="G8" i="5"/>
  <c r="G276" i="3"/>
  <c r="G275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8" i="3"/>
  <c r="G277" i="5" l="1"/>
  <c r="G277" i="3"/>
  <c r="G277" i="2"/>
  <c r="G7" i="3"/>
  <c r="G252" i="3"/>
  <c r="G7" i="5"/>
  <c r="G252" i="5"/>
  <c r="M249" i="5" s="1"/>
  <c r="A278" i="5" l="1"/>
  <c r="A278" i="2"/>
  <c r="A281" i="5"/>
  <c r="A281" i="2"/>
  <c r="A280" i="5"/>
  <c r="A280" i="2"/>
  <c r="A281" i="3" l="1"/>
  <c r="A278" i="3"/>
  <c r="A280" i="3"/>
  <c r="G271" i="4"/>
  <c r="G272" i="4"/>
  <c r="G273" i="4"/>
  <c r="G274" i="4"/>
  <c r="G275" i="4"/>
  <c r="G276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8" i="4"/>
  <c r="G277" i="4" l="1"/>
  <c r="G7" i="4"/>
  <c r="G252" i="4"/>
  <c r="A278" i="4" l="1"/>
  <c r="A281" i="4"/>
  <c r="A280" i="4"/>
</calcChain>
</file>

<file path=xl/sharedStrings.xml><?xml version="1.0" encoding="utf-8"?>
<sst xmlns="http://schemas.openxmlformats.org/spreadsheetml/2006/main" count="3303" uniqueCount="375">
  <si>
    <t>pšenica tvrdá</t>
  </si>
  <si>
    <t>raž</t>
  </si>
  <si>
    <t>jačmeň</t>
  </si>
  <si>
    <t>ovos</t>
  </si>
  <si>
    <t>kukurica na zrno</t>
  </si>
  <si>
    <t>ostatné obilniny</t>
  </si>
  <si>
    <t>strukoviny</t>
  </si>
  <si>
    <t>zemiaky</t>
  </si>
  <si>
    <t>cukrová repa</t>
  </si>
  <si>
    <t>tabak</t>
  </si>
  <si>
    <t>chmeľ</t>
  </si>
  <si>
    <t>repka olejná a repka</t>
  </si>
  <si>
    <t>slnečnica</t>
  </si>
  <si>
    <t>sója</t>
  </si>
  <si>
    <t>ľanové semeno (ľan na produkciu oleja)</t>
  </si>
  <si>
    <t>ostatné olejniny</t>
  </si>
  <si>
    <t>ľan</t>
  </si>
  <si>
    <t>konope</t>
  </si>
  <si>
    <t>aromatické, liečivé a koreninové rastliny</t>
  </si>
  <si>
    <t>priemyselné plodiny, inde neuvedené</t>
  </si>
  <si>
    <t>čerstvá zelenina, melóny, jahody - pestované v krytom priestore</t>
  </si>
  <si>
    <t>kvety - pestované v krytom priestore</t>
  </si>
  <si>
    <t>Krmoviny - iné zelené krmivo - strukovinové rastliny</t>
  </si>
  <si>
    <t>krmoviny - ostatné zelené krmivo - iné ako kukurica na zeleno</t>
  </si>
  <si>
    <t xml:space="preserve">trvalé trávne porasty a lúky </t>
  </si>
  <si>
    <t>bobuľoviny - drobné ovocie</t>
  </si>
  <si>
    <t>orechy</t>
  </si>
  <si>
    <t>škôlky</t>
  </si>
  <si>
    <t>ostatné trvalé plodiny</t>
  </si>
  <si>
    <t>kone a koňovité zvieratá</t>
  </si>
  <si>
    <t>hovädzí dobytok - býky jednoročné, ale mladšie ako 2 roky</t>
  </si>
  <si>
    <t>hovädzí dobytok - jalovice jednoročné, ale mladšie ako 2 roky</t>
  </si>
  <si>
    <t>hovädzí dobytok - býky dvojročné a staršie</t>
  </si>
  <si>
    <t>jalovice, dvojročné a staršie</t>
  </si>
  <si>
    <t>dojnice</t>
  </si>
  <si>
    <t>hovädzí dobytok dvojročný a starší - ostatné kravy</t>
  </si>
  <si>
    <r>
      <t>kozy</t>
    </r>
    <r>
      <rPr>
        <sz val="11"/>
        <color rgb="FF000000"/>
        <rFont val="Calibri"/>
        <family val="2"/>
        <charset val="238"/>
        <scheme val="minor"/>
      </rPr>
      <t xml:space="preserve"> - chovné samice</t>
    </r>
  </si>
  <si>
    <r>
      <t>kozy – ostatné</t>
    </r>
    <r>
      <rPr>
        <vertAlign val="superscript"/>
        <sz val="11"/>
        <color rgb="FF000000"/>
        <rFont val="Calibri"/>
        <family val="2"/>
        <charset val="238"/>
        <scheme val="minor"/>
      </rPr>
      <t>4</t>
    </r>
  </si>
  <si>
    <t>ošípané - chovné prasnice nad 50 kg</t>
  </si>
  <si>
    <t>ošípané - ostatné</t>
  </si>
  <si>
    <r>
      <t xml:space="preserve">hydina </t>
    </r>
    <r>
      <rPr>
        <sz val="11"/>
        <color rgb="FF000000"/>
        <rFont val="Calibri"/>
        <family val="2"/>
        <charset val="238"/>
        <scheme val="minor"/>
      </rPr>
      <t>- brojlery</t>
    </r>
  </si>
  <si>
    <t>Hydina - nosnice</t>
  </si>
  <si>
    <t>morky</t>
  </si>
  <si>
    <t>kačky</t>
  </si>
  <si>
    <t>husi</t>
  </si>
  <si>
    <t>pštrosy</t>
  </si>
  <si>
    <t>ostatná hydina</t>
  </si>
  <si>
    <t>včely</t>
  </si>
  <si>
    <t>ha</t>
  </si>
  <si>
    <t>x</t>
  </si>
  <si>
    <t>ks</t>
  </si>
  <si>
    <t xml:space="preserve">Včelstvo/úľ </t>
  </si>
  <si>
    <t>Merná jednotka</t>
  </si>
  <si>
    <t>Koeficient štandardného výstupu v EUR  na mernú jednotku</t>
  </si>
  <si>
    <t>KOMODITA</t>
  </si>
  <si>
    <t>Rastlinná výroba</t>
  </si>
  <si>
    <t>Živočíšna výroba</t>
  </si>
  <si>
    <t>Spolu</t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</si>
  <si>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Jablká, hrušky, broskyne a nektarinky, ostatné ovocie mierneho pásma.</t>
    </r>
  </si>
  <si>
    <t>Žiadateľ</t>
  </si>
  <si>
    <t>IČO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</si>
  <si>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</si>
  <si>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</si>
  <si>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</si>
  <si>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</si>
  <si>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</si>
  <si>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</si>
  <si>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</si>
  <si>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</si>
  <si>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</si>
  <si>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</si>
  <si>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</si>
  <si>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</si>
  <si>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</si>
  <si>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</si>
  <si>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</si>
  <si>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</si>
  <si>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</si>
  <si>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</si>
  <si>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</si>
  <si>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</si>
  <si>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</si>
  <si>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</si>
  <si>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</si>
  <si>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</si>
  <si>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</si>
  <si>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</si>
  <si>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</si>
  <si>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</si>
  <si>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</si>
  <si>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</si>
  <si>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</si>
  <si>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</si>
  <si>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</si>
  <si>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</si>
  <si>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</si>
  <si>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</si>
  <si>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</si>
  <si>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</si>
  <si>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</si>
  <si>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</si>
  <si>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</si>
  <si>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</si>
  <si>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</si>
  <si>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</si>
  <si>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</si>
  <si>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</si>
  <si>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</si>
  <si>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</si>
  <si>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</si>
  <si>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</si>
  <si>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</si>
  <si>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</si>
  <si>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</si>
  <si>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</si>
  <si>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</si>
  <si>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</si>
  <si>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</si>
  <si>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</si>
  <si>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</si>
  <si>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</si>
  <si>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</si>
  <si>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</si>
  <si>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</si>
  <si>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</si>
  <si>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</si>
  <si>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</si>
  <si>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</si>
  <si>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</si>
  <si>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</si>
  <si>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</si>
  <si>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</si>
  <si>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</si>
  <si>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</si>
  <si>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</si>
  <si>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</si>
  <si>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</si>
  <si>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</si>
  <si>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</si>
  <si>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</si>
  <si>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Okres umiestnenia  poľnohospodárskej pôdy/okres registrácie chovu zvierat</t>
  </si>
  <si>
    <t>percento</t>
  </si>
  <si>
    <t>výstup ŽV</t>
  </si>
  <si>
    <t>kontrola</t>
  </si>
  <si>
    <t>kontrola2</t>
  </si>
  <si>
    <t>Kód plodiny 2019</t>
  </si>
  <si>
    <t>Názov plodiny na rok 2019</t>
  </si>
  <si>
    <t>pšenica mäkká a špaldová</t>
  </si>
  <si>
    <t>Pšenica špaldová</t>
  </si>
  <si>
    <t>Pšenica jarna</t>
  </si>
  <si>
    <t>Pšenica ozimná</t>
  </si>
  <si>
    <t>Pšenica tvrdá</t>
  </si>
  <si>
    <t>Raž siata</t>
  </si>
  <si>
    <t>Tritikale</t>
  </si>
  <si>
    <t>Jačmeň ozimný</t>
  </si>
  <si>
    <t>Jačmeň jarný</t>
  </si>
  <si>
    <t>Ovos siaty</t>
  </si>
  <si>
    <t>Kukurica</t>
  </si>
  <si>
    <t>Pohánka</t>
  </si>
  <si>
    <t>Proso</t>
  </si>
  <si>
    <t>Cirok</t>
  </si>
  <si>
    <t>Cirok sudánsky</t>
  </si>
  <si>
    <t>Láskavec</t>
  </si>
  <si>
    <t>Lesknica kanárska</t>
  </si>
  <si>
    <t>Šošovica jedlá</t>
  </si>
  <si>
    <t>Fazuľa záhradná (obyčajná)</t>
  </si>
  <si>
    <t>Fazuľa ostrolistá</t>
  </si>
  <si>
    <t>Fazuľa šarlátová</t>
  </si>
  <si>
    <t>Fazuľa mesiacovitá</t>
  </si>
  <si>
    <t>Hrach siaty</t>
  </si>
  <si>
    <t>Hrach siaty kŕmny</t>
  </si>
  <si>
    <t>Hrach siaty (peluška)</t>
  </si>
  <si>
    <t xml:space="preserve">Hrach siaty pravý stržňový  </t>
  </si>
  <si>
    <t>Bôb obyčajný</t>
  </si>
  <si>
    <t>Bôb konský</t>
  </si>
  <si>
    <t>Cícer baraní</t>
  </si>
  <si>
    <t>Hrachor siaty</t>
  </si>
  <si>
    <t>Lupina biela</t>
  </si>
  <si>
    <t>Lupina žltá</t>
  </si>
  <si>
    <t>Lupina úzkolistá</t>
  </si>
  <si>
    <t>Vika  huňatá</t>
  </si>
  <si>
    <t>Vika panónska</t>
  </si>
  <si>
    <t>Vika siata</t>
  </si>
  <si>
    <t>Zemiaky konzumné (skoré)</t>
  </si>
  <si>
    <t>Zemiaky konzumné (neskoré)</t>
  </si>
  <si>
    <t>Zemiaky sadbové</t>
  </si>
  <si>
    <t>Repa cukrová</t>
  </si>
  <si>
    <t>Tabak Virginia</t>
  </si>
  <si>
    <t>Tabak Burley</t>
  </si>
  <si>
    <t>Chmeľ obyčajný</t>
  </si>
  <si>
    <t>Repica olejnatá</t>
  </si>
  <si>
    <t xml:space="preserve">Kapusta repková pravá - ozimná  </t>
  </si>
  <si>
    <t>Kapusta repková pravá - jarná</t>
  </si>
  <si>
    <t>Slnečnica ročná</t>
  </si>
  <si>
    <t>Sója fazuľová</t>
  </si>
  <si>
    <t>Ľan siaty olejný</t>
  </si>
  <si>
    <t>Mak siaty</t>
  </si>
  <si>
    <t>Horčica biela</t>
  </si>
  <si>
    <t>Ľan siaty priadny</t>
  </si>
  <si>
    <t>Konopa siata</t>
  </si>
  <si>
    <t>Liečivé rastliny</t>
  </si>
  <si>
    <t>Dúška tymiánová (tymián)</t>
  </si>
  <si>
    <t>Bazalka pravá</t>
  </si>
  <si>
    <t>Medovka lekárska</t>
  </si>
  <si>
    <t>Mäta pieporná</t>
  </si>
  <si>
    <t>Pamajorán obyčajný (oregano)</t>
  </si>
  <si>
    <t>Majorán záhradný</t>
  </si>
  <si>
    <t>Rozmarín lekársky</t>
  </si>
  <si>
    <t>Šalvia lekárska</t>
  </si>
  <si>
    <t>Valeriána lekárska</t>
  </si>
  <si>
    <t>Ligurček lekársky</t>
  </si>
  <si>
    <t>Kôpor voňavý</t>
  </si>
  <si>
    <t>Ostatné aromatické byliny</t>
  </si>
  <si>
    <t>Ostropestrec mariánsky</t>
  </si>
  <si>
    <t>Šafran siaty</t>
  </si>
  <si>
    <t>Fenikel obyčajný</t>
  </si>
  <si>
    <t>Čakanka obyčajná</t>
  </si>
  <si>
    <t>Rasca lúčna</t>
  </si>
  <si>
    <t>Rumanček kamilkový</t>
  </si>
  <si>
    <t>Štiav</t>
  </si>
  <si>
    <t>Koreninové rastliny (ostatné)</t>
  </si>
  <si>
    <t>Požlt farbiarsky</t>
  </si>
  <si>
    <t>Bavlník</t>
  </si>
  <si>
    <t>Zmiešaná plodina</t>
  </si>
  <si>
    <t>čerstvá zelenina, melóny, jahody  - pestované na otvorenom priestranstve</t>
  </si>
  <si>
    <t xml:space="preserve">Zelenina a iné záhradné plodiny voľne pestované </t>
  </si>
  <si>
    <t>Poľná zelenina</t>
  </si>
  <si>
    <t>Šalát siaty</t>
  </si>
  <si>
    <t>Špenát siaty</t>
  </si>
  <si>
    <t>Cibuľa (zimná)</t>
  </si>
  <si>
    <t>Cibuľa (jarná)</t>
  </si>
  <si>
    <t>Šalotka (zimná)</t>
  </si>
  <si>
    <t>Šalotka (jarná)</t>
  </si>
  <si>
    <t>Cesnak (zimný)</t>
  </si>
  <si>
    <t>Cesnak (jarný)</t>
  </si>
  <si>
    <t>Pór pestovaný (zimný)</t>
  </si>
  <si>
    <t>Pór pestovaný (jarný)</t>
  </si>
  <si>
    <t>Repa obyčajná cviklová (cvikla)</t>
  </si>
  <si>
    <t>Repa obyčajná (mangold)</t>
  </si>
  <si>
    <t>Uhorka nakladačka</t>
  </si>
  <si>
    <t>Uhorka šalátová</t>
  </si>
  <si>
    <t>Dyňa červená</t>
  </si>
  <si>
    <t>Melón cukrový</t>
  </si>
  <si>
    <t>Tekvica obrovská (pre produkciu na priamy konzum)</t>
  </si>
  <si>
    <t>Tekvica obrovská (pre produkciu semien na konzum a lisovanie)</t>
  </si>
  <si>
    <t>Tekvica obyčajná (pre produkciu na priamy konzum)</t>
  </si>
  <si>
    <t>Tekvica obyčajná (pre produkciu semien na konzum a lisovanie)</t>
  </si>
  <si>
    <t>Brokolica</t>
  </si>
  <si>
    <t>Paprika ročná</t>
  </si>
  <si>
    <t>Rajčiak jedlý</t>
  </si>
  <si>
    <t>Ľuľok baklažánový (baklažán)</t>
  </si>
  <si>
    <t>Špargľa</t>
  </si>
  <si>
    <t>Jahody</t>
  </si>
  <si>
    <t xml:space="preserve">Kapusta repková kvaková (kvaka) </t>
  </si>
  <si>
    <t>Okrúhlica</t>
  </si>
  <si>
    <t>Kapusta hlávková</t>
  </si>
  <si>
    <t>Kapusta sitinová</t>
  </si>
  <si>
    <t>Kel hlávkový</t>
  </si>
  <si>
    <t>Kel ružičkový</t>
  </si>
  <si>
    <t>Karfiol</t>
  </si>
  <si>
    <t>Petržlen záhradný</t>
  </si>
  <si>
    <t>Paštrnák siaty pravý</t>
  </si>
  <si>
    <t>Mrkva obyčajná</t>
  </si>
  <si>
    <t>Karotka</t>
  </si>
  <si>
    <t>Reďkev siata (čierna a reďkovka)</t>
  </si>
  <si>
    <t>Kaleráb (skorý)</t>
  </si>
  <si>
    <t>Kaleráb (neskorý)</t>
  </si>
  <si>
    <t xml:space="preserve">Zeler voňavý buľvový </t>
  </si>
  <si>
    <t>Zeler voňavý stonkový</t>
  </si>
  <si>
    <t>Hadí mor španielsky</t>
  </si>
  <si>
    <t>Koreňová zelenina (ostatná)</t>
  </si>
  <si>
    <t>Povojník batátový (batát)</t>
  </si>
  <si>
    <t xml:space="preserve">Chren dedinský </t>
  </si>
  <si>
    <t>Kukurica pukancová</t>
  </si>
  <si>
    <t>Kukurica cukrová</t>
  </si>
  <si>
    <t>Slnečnica hľuznatá</t>
  </si>
  <si>
    <t>Zelenina a iné záhradné plodiny pod sklom alebo fóliou</t>
  </si>
  <si>
    <t>Žerucha siata</t>
  </si>
  <si>
    <t>kvety - pestované na otvorenom priestranstve</t>
  </si>
  <si>
    <t xml:space="preserve">Kvety a okrasné rastliny voľne pestované </t>
  </si>
  <si>
    <t>Kvety a okrasné rastliny pod sklom alebo fóliou</t>
  </si>
  <si>
    <t>Krmoviny - dočasný trávny porast</t>
  </si>
  <si>
    <t>Ďatelina lúčna</t>
  </si>
  <si>
    <t>Ďatelina hybridná</t>
  </si>
  <si>
    <t>Ďatelina plazivá</t>
  </si>
  <si>
    <t>Ďatelina purpurová</t>
  </si>
  <si>
    <t>Ďatelina perzská</t>
  </si>
  <si>
    <t>Slez kŕmny</t>
  </si>
  <si>
    <t>Lucerna siata</t>
  </si>
  <si>
    <t>Vtákonoha siata</t>
  </si>
  <si>
    <t>Trávy a iné rastlinné krmivá </t>
  </si>
  <si>
    <t>Vičenec vikolistý</t>
  </si>
  <si>
    <t>Facélia vratičolistá</t>
  </si>
  <si>
    <t>Krmoviny - iné zelené krmivo - kukurica na zeleno</t>
  </si>
  <si>
    <t>Kukurica na zeleno</t>
  </si>
  <si>
    <t>Kukurica na siláž</t>
  </si>
  <si>
    <t>Crotalaria</t>
  </si>
  <si>
    <t>Sida obojpohlavná</t>
  </si>
  <si>
    <t>Reďkev </t>
  </si>
  <si>
    <t>ostatné plodiny na ornej pôde</t>
  </si>
  <si>
    <t>Repa kŕmna</t>
  </si>
  <si>
    <t>pôda ležiaca ladom bez dotácií</t>
  </si>
  <si>
    <t>Pôda ležiaca úhorom</t>
  </si>
  <si>
    <t>Trvalý trávny porast</t>
  </si>
  <si>
    <t>Teplomilné a suchomilné trvalé trávne porasty (typ A)</t>
  </si>
  <si>
    <t>Mezofilné trvalé trávne porasty (typ B)</t>
  </si>
  <si>
    <t>Horské kosné lúky (typ C)</t>
  </si>
  <si>
    <t>Vlhkomilné porasty nižších polôh (typ D)</t>
  </si>
  <si>
    <t>Nížinné aluviálne porasty (typ E)</t>
  </si>
  <si>
    <t>Vlhkomilné porasty vyšších polôh, slatinné a bezkolencové lúky (typ F)</t>
  </si>
  <si>
    <t>Vysokohorské trávne porasty (typ G)</t>
  </si>
  <si>
    <t>ovocie mierneho pásma1</t>
  </si>
  <si>
    <t>Jabloň domáca</t>
  </si>
  <si>
    <t>Hruška obyčajná</t>
  </si>
  <si>
    <t>Broskyňa obyčajná</t>
  </si>
  <si>
    <t>Nektárinka</t>
  </si>
  <si>
    <t>Slivka domáca</t>
  </si>
  <si>
    <t>Marhuľa obyčajná</t>
  </si>
  <si>
    <t>Mandľa obyčajná</t>
  </si>
  <si>
    <t>Ringlota</t>
  </si>
  <si>
    <t>Čerešňa vtáčia</t>
  </si>
  <si>
    <t>Višňa</t>
  </si>
  <si>
    <t>Čučoriedka</t>
  </si>
  <si>
    <t>Brusnica pravá</t>
  </si>
  <si>
    <t>Ríbezľa</t>
  </si>
  <si>
    <t>Egreš obyčajný</t>
  </si>
  <si>
    <t>Rakytník rešetliakovitý</t>
  </si>
  <si>
    <t>Malina</t>
  </si>
  <si>
    <t>Baza čierna</t>
  </si>
  <si>
    <t>Jarabina čierna</t>
  </si>
  <si>
    <t>Jarabina vtáčia</t>
  </si>
  <si>
    <t>Černica</t>
  </si>
  <si>
    <t>Ruža jabĺčková</t>
  </si>
  <si>
    <t>Drieň obyčajný</t>
  </si>
  <si>
    <t>Zemolez</t>
  </si>
  <si>
    <t>Orech kráľovský</t>
  </si>
  <si>
    <t>Gaštan jedlý</t>
  </si>
  <si>
    <t>Lieska obyčajná</t>
  </si>
  <si>
    <t>Vinohrady</t>
  </si>
  <si>
    <t>Škôlky s drevnatými rastlinami</t>
  </si>
  <si>
    <t>Ovocné sady</t>
  </si>
  <si>
    <t>Bylinné trvalé plodiny</t>
  </si>
  <si>
    <t>Slivka čerešňoplodá (myrobalán)</t>
  </si>
  <si>
    <t>kozy - chovné samice</t>
  </si>
  <si>
    <t>hydina - brojlery</t>
  </si>
  <si>
    <r>
      <t>ovocie mierneho pásma</t>
    </r>
    <r>
      <rPr>
        <vertAlign val="superscript"/>
        <sz val="11"/>
        <color rgb="FF000000"/>
        <rFont val="Calibri"/>
        <family val="2"/>
        <charset val="238"/>
        <scheme val="minor"/>
      </rPr>
      <t>1</t>
    </r>
  </si>
  <si>
    <r>
      <t>Krmoviny -</t>
    </r>
    <r>
      <rPr>
        <sz val="11"/>
        <color theme="1"/>
        <rFont val="Calibri"/>
        <family val="2"/>
        <charset val="238"/>
        <scheme val="minor"/>
      </rPr>
      <t xml:space="preserve"> iné zelené krmivo - kukurica na zeleno</t>
    </r>
  </si>
  <si>
    <r>
      <t>ovocie mierneho pásma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</si>
  <si>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vinohrady</t>
  </si>
  <si>
    <r>
      <t>počet/výmera v čase predloženia ŽoNFP</t>
    </r>
    <r>
      <rPr>
        <b/>
        <vertAlign val="superscript"/>
        <sz val="10"/>
        <color theme="1"/>
        <rFont val="Calibri"/>
        <family val="2"/>
        <charset val="238"/>
        <scheme val="minor"/>
      </rPr>
      <t>6</t>
    </r>
  </si>
  <si>
    <r>
      <t>Dosiahnutý štandardný výstup v čase predloženia ŽoNFP</t>
    </r>
    <r>
      <rPr>
        <b/>
        <vertAlign val="superscript"/>
        <sz val="10"/>
        <color theme="1"/>
        <rFont val="Calibri"/>
        <family val="2"/>
        <charset val="238"/>
        <scheme val="minor"/>
      </rPr>
      <t>5</t>
    </r>
  </si>
  <si>
    <t>Dosiahnutý štandardný výstup podľa podnikateľského plánu</t>
  </si>
  <si>
    <t>počet/výmera podľa podnikateľského plánu</t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</si>
  <si>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ŠV týkajúci sa hovädzieho dobytka mladšieho ako 1 rok sa započítava do celkového ŠV podniku len v prípade, ak je v podniku viac HD(mladšieho ako 1 rok) než kráv. Zohľadňuje sa len ŠV toho počtu HD (mladšieho ako 1 rok), ktorý prevyšuje počet kráv v podniku.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</si>
  <si>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Jedno- alebo viacročné bahnice určené na chov.</t>
    </r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</si>
  <si>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ŠV týkajúci sa ostatných oviec a ostatných kôz sa započítava do celkového ŠV podniku len v prípade, ak v podniku nie sú žiadne chovné samice.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</si>
  <si>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6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</si>
  <si>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 xml:space="preserve">v prípade rastlinnej výroby </t>
    </r>
    <r>
      <rPr>
        <sz val="10"/>
        <color theme="1"/>
        <rFont val="Calibri"/>
        <family val="2"/>
        <charset val="238"/>
        <scheme val="minor"/>
      </rPr>
      <t xml:space="preserve">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 </t>
    </r>
    <r>
      <rPr>
        <b/>
        <sz val="10"/>
        <color theme="1"/>
        <rFont val="Calibri"/>
        <family val="2"/>
        <charset val="238"/>
        <scheme val="minor"/>
      </rPr>
      <t>V prípade živočíšnej výroby</t>
    </r>
    <r>
      <rPr>
        <sz val="10"/>
        <color theme="1"/>
        <rFont val="Calibri"/>
        <family val="2"/>
        <charset val="238"/>
        <scheme val="minor"/>
      </rPr>
      <t xml:space="preserve"> registráciou všetkých zvierat v Centrálnej evidencii hospodárskych zvierat, resp. v obdobnej evidencii ku dňu podania ŽoNFP.  </t>
    </r>
  </si>
  <si>
    <r>
      <t>hovädzí dobytok mladší ako 1 rok - býčky a jalovičky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</si>
  <si>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ovce - chovné samice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</si>
  <si>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ovce - ostatné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</si>
  <si>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2 </t>
    </r>
    <r>
      <rPr>
        <sz val="10"/>
        <color theme="1"/>
        <rFont val="Calibri"/>
        <family val="2"/>
        <charset val="238"/>
        <scheme val="minor"/>
      </rPr>
      <t>ŠV týkajúci sa hovädzieho dobytka mladšieho ako 1 rok sa započítava do celkového ŠV podniku len v prípade, ak je v podniku viac HD(mladšieho ako 1 rok) než kráv. Zohľadňuje sa len ŠV toho počtu HD (mladšieho ako 1 rok), ktorý prevyšuje počet kráv v podniku.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</si>
  <si>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3 </t>
    </r>
    <r>
      <rPr>
        <sz val="10"/>
        <color theme="1"/>
        <rFont val="Calibri"/>
        <family val="2"/>
        <charset val="238"/>
        <scheme val="minor"/>
      </rPr>
      <t>Jedno- alebo viacročné bahnice určené na chov.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</si>
  <si>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5 </t>
    </r>
    <r>
      <rPr>
        <sz val="10"/>
        <color theme="1"/>
        <rFont val="Calibri"/>
        <family val="2"/>
        <charset val="238"/>
        <scheme val="minor"/>
      </rPr>
      <t xml:space="preserve">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>v prípade rastlinnej výroby</t>
    </r>
    <r>
      <rPr>
        <sz val="10"/>
        <color theme="1"/>
        <rFont val="Calibri"/>
        <family val="2"/>
        <charset val="238"/>
        <scheme val="minor"/>
      </rPr>
      <t xml:space="preserve"> 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</t>
    </r>
    <r>
      <rPr>
        <b/>
        <sz val="10"/>
        <color theme="1"/>
        <rFont val="Calibri"/>
        <family val="2"/>
        <charset val="238"/>
        <scheme val="minor"/>
      </rPr>
      <t xml:space="preserve"> V prípade živočíšnej výroby </t>
    </r>
    <r>
      <rPr>
        <sz val="10"/>
        <color theme="1"/>
        <rFont val="Calibri"/>
        <family val="2"/>
        <charset val="238"/>
        <scheme val="minor"/>
      </rPr>
      <t>registráciou všetkých zvierat v Centrálnej evidencii hospodárskych zvierat, resp. v obdobnej evidencii ku dňu podania ŽoNFP.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</si>
  <si>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>ŠV týkajúci sa hovädzieho dobytka mladšieho ako 1 rok sa započítava do celkového ŠV podniku len v prípade, ak je v podniku viac HD(mladšieho ako 1 rok) než kráv. Zohľadňuje sa len ŠV toho počtu HD (mladšieho ako 1 rok), ktorý prevyšuje počet kráv v podniku.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</si>
  <si>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6 </t>
    </r>
    <r>
      <rPr>
        <i/>
        <sz val="10"/>
        <color theme="1"/>
        <rFont val="Calibri"/>
        <family val="2"/>
        <charset val="238"/>
        <scheme val="minor"/>
      </rPr>
      <t>Ak sa krížovými kontrolami preukáže, že skutočná plocha žiadateľa je taká, že nespĺňa hodnoty v rámci požadovaného intervalu hodnôt štandardného výstupu, žiadateľ nie je oprávnený na podporu a bude mu vydané rozhodnutie o neschválení ŽoNFP.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</si>
  <si>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 xml:space="preserve">v prípade rastlinnej výroby </t>
    </r>
    <r>
      <rPr>
        <sz val="10"/>
        <color theme="1"/>
        <rFont val="Calibri"/>
        <family val="2"/>
        <charset val="238"/>
        <scheme val="minor"/>
      </rPr>
      <t xml:space="preserve">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 </t>
    </r>
    <r>
      <rPr>
        <b/>
        <sz val="10"/>
        <color theme="1"/>
        <rFont val="Calibri"/>
        <family val="2"/>
        <charset val="238"/>
        <scheme val="minor"/>
      </rPr>
      <t>V prípade živočíšnej výroby</t>
    </r>
    <r>
      <rPr>
        <sz val="10"/>
        <color theme="1"/>
        <rFont val="Calibri"/>
        <family val="2"/>
        <charset val="238"/>
        <scheme val="minor"/>
      </rPr>
      <t xml:space="preserve"> registráciou všetkých zvierat v Centrálnej evidencii hospodárskych zvierat, resp. v obdobnej evidencii ku dňu podania ŽoNFP.</t>
    </r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</si>
  <si>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ŠV týkajúci sa ostatných oviec a ostatných kôz sa započítava do celkového ŠV podniku len v prípade, ak v podniku nie sú žiadne chovné samice.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</si>
  <si>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Jedno- alebo viacročné bahnice určené na chov.</t>
    </r>
  </si>
  <si>
    <r>
      <rPr>
        <vertAlign val="superscript"/>
        <sz val="10"/>
        <color theme="1"/>
        <rFont val="Calibri"/>
        <family val="2"/>
        <charset val="238"/>
        <scheme val="minor"/>
      </rPr>
      <t xml:space="preserve">4 </t>
    </r>
    <r>
      <rPr>
        <sz val="10"/>
        <color theme="1"/>
        <rFont val="Calibri"/>
        <family val="2"/>
        <charset val="238"/>
        <scheme val="minor"/>
      </rPr>
      <t>ŠV týkajúci sa ostatných oviec a ostatných kôz sa započítava do celkového ŠV podniku len v prípade, ak v podniku nie sú žiadne chovné samice.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</si>
  <si>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Hodnotu ŠV v požadovanom intervale žiadateľ preukáže nasledovne: - </t>
    </r>
    <r>
      <rPr>
        <b/>
        <sz val="10"/>
        <color theme="1"/>
        <rFont val="Calibri"/>
        <family val="2"/>
        <charset val="238"/>
        <scheme val="minor"/>
      </rPr>
      <t>v prípade rastlinnej výroby</t>
    </r>
    <r>
      <rPr>
        <sz val="10"/>
        <color theme="1"/>
        <rFont val="Calibri"/>
        <family val="2"/>
        <charset val="238"/>
        <scheme val="minor"/>
      </rPr>
      <t xml:space="preserve"> žiadosťou o priamu podporu na PPA, ktorú podal v roku vyhlásenia výzvy na predkladanie ŽoNFP na toto podopatrenie za predpokladu, že výzva je vyhlásená po termíne na predkladanie žiadostí o priame platby v danom kalendárnom roku. Ak bude výzva vyhlásená v kalendárnom roku pred termínom na predkladanie žiadostí o priame platby, žiadateľ preukáže hodnotu ŠV žiadosťou o priamu podporu, ktorú podal v predchádzajúcom kalendárnom roku. </t>
    </r>
    <r>
      <rPr>
        <b/>
        <sz val="10"/>
        <color theme="1"/>
        <rFont val="Calibri"/>
        <family val="2"/>
        <charset val="238"/>
        <scheme val="minor"/>
      </rPr>
      <t>V prípade živočíšnej výroby</t>
    </r>
    <r>
      <rPr>
        <sz val="10"/>
        <color theme="1"/>
        <rFont val="Calibri"/>
        <family val="2"/>
        <charset val="238"/>
        <scheme val="minor"/>
      </rPr>
      <t xml:space="preserve"> registráciou všetkých zvierat v Centrálnej evidencii hospodárskych zvierat, resp. v obdobnej evidencii ku dňu podania ŽoNFP.</t>
    </r>
  </si>
  <si>
    <t>Priloha_c_30B Tabuľka pre výpočet štandardného výstupu Bratislavský kraj</t>
  </si>
  <si>
    <t>Priloha_c_30B Tabuľka pre výpočet štandardného výstupu pre Západné Slovensko</t>
  </si>
  <si>
    <t>Priloha_c_30B Tabuľka pre výpočet štandardného výstupu Stredné Slovensko</t>
  </si>
  <si>
    <t>Priloha_c_30B Tabuľka pre výpočet štandardného výstupu Východné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</si>
</sst>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Kč&quot;_-;\-* #,##0.00\ &quot;Kč&quot;_-;_-* &quot;-&quot;??\ &quot;Kč&quot;_-;_-@_-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51">
    <xf numFmtId="0" fontId="0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8" fillId="5" borderId="0" applyNumberFormat="0" applyBorder="0" applyAlignment="0" applyProtection="0"/>
    <xf numFmtId="0" fontId="19" fillId="10" borderId="17" applyNumberFormat="0" applyAlignment="0" applyProtection="0"/>
    <xf numFmtId="164" fontId="15" fillId="0" borderId="0" applyFon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4" fillId="0" borderId="0"/>
    <xf numFmtId="0" fontId="12" fillId="0" borderId="0">
      <alignment vertical="top"/>
    </xf>
    <xf numFmtId="0" fontId="24" fillId="0" borderId="0"/>
    <xf numFmtId="0" fontId="15" fillId="0" borderId="0"/>
    <xf numFmtId="0" fontId="16" fillId="11" borderId="18" applyNumberFormat="0" applyFont="0" applyAlignment="0" applyProtection="0"/>
    <xf numFmtId="0" fontId="25" fillId="0" borderId="16" applyNumberFormat="0" applyFill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14" applyNumberFormat="0" applyAlignment="0" applyProtection="0"/>
    <xf numFmtId="0" fontId="30" fillId="9" borderId="14" applyNumberFormat="0" applyAlignment="0" applyProtection="0"/>
    <xf numFmtId="0" fontId="31" fillId="9" borderId="15" applyNumberFormat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/>
    <xf numFmtId="0" fontId="0" fillId="0" borderId="0" xfId="0" applyBorder="1"/>
    <xf numFmtId="0" fontId="5" fillId="0" borderId="0" xfId="0" applyFont="1"/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4" borderId="0" xfId="0" applyFill="1"/>
    <xf numFmtId="4" fontId="0" fillId="4" borderId="0" xfId="0" applyNumberFormat="1" applyFill="1" applyAlignment="1">
      <alignment vertical="center"/>
    </xf>
    <xf numFmtId="4" fontId="0" fillId="0" borderId="1" xfId="0" applyNumberFormat="1" applyFont="1" applyBorder="1" applyAlignment="1" applyProtection="1">
      <alignment vertical="center"/>
      <protection hidden="1"/>
    </xf>
    <xf numFmtId="4" fontId="0" fillId="0" borderId="1" xfId="0" applyNumberFormat="1" applyBorder="1" applyAlignment="1">
      <alignment horizontal="right" vertical="center"/>
    </xf>
    <xf numFmtId="0" fontId="8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right" vertical="center"/>
    </xf>
    <xf numFmtId="3" fontId="0" fillId="3" borderId="7" xfId="0" applyNumberFormat="1" applyFill="1" applyBorder="1" applyAlignment="1">
      <alignment horizontal="right" vertical="center"/>
    </xf>
    <xf numFmtId="0" fontId="5" fillId="3" borderId="8" xfId="0" applyFont="1" applyFill="1" applyBorder="1"/>
    <xf numFmtId="0" fontId="13" fillId="0" borderId="0" xfId="2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 vertical="center" wrapText="1"/>
    </xf>
    <xf numFmtId="4" fontId="0" fillId="0" borderId="0" xfId="0" applyNumberFormat="1"/>
    <xf numFmtId="0" fontId="13" fillId="3" borderId="0" xfId="2" applyNumberFormat="1" applyFont="1" applyFill="1" applyBorder="1" applyAlignment="1">
      <alignment vertical="center"/>
    </xf>
    <xf numFmtId="4" fontId="0" fillId="3" borderId="0" xfId="0" applyNumberFormat="1" applyFill="1"/>
    <xf numFmtId="10" fontId="0" fillId="0" borderId="0" xfId="0" applyNumberFormat="1"/>
    <xf numFmtId="3" fontId="1" fillId="3" borderId="6" xfId="0" applyNumberFormat="1" applyFont="1" applyFill="1" applyBorder="1" applyAlignment="1">
      <alignment vertical="center"/>
    </xf>
    <xf numFmtId="0" fontId="0" fillId="3" borderId="0" xfId="0" applyFill="1"/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9" xfId="0" applyBorder="1"/>
    <xf numFmtId="4" fontId="0" fillId="0" borderId="0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horizontal="center" vertical="center"/>
    </xf>
    <xf numFmtId="3" fontId="0" fillId="3" borderId="0" xfId="0" applyNumberFormat="1" applyFill="1" applyBorder="1" applyAlignment="1">
      <alignment horizontal="right" vertical="center"/>
    </xf>
    <xf numFmtId="4" fontId="1" fillId="3" borderId="0" xfId="0" applyNumberFormat="1" applyFont="1" applyFill="1" applyAlignment="1" applyProtection="1">
      <alignment horizontal="right" vertical="center" wrapText="1"/>
      <protection hidden="1"/>
    </xf>
    <xf numFmtId="3" fontId="1" fillId="3" borderId="6" xfId="0" applyNumberFormat="1" applyFont="1" applyFill="1" applyBorder="1" applyAlignment="1" applyProtection="1">
      <alignment vertical="center"/>
      <protection hidden="1"/>
    </xf>
    <xf numFmtId="4" fontId="1" fillId="3" borderId="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NumberFormat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right" vertical="center"/>
    </xf>
    <xf numFmtId="3" fontId="1" fillId="3" borderId="21" xfId="0" applyNumberFormat="1" applyFont="1" applyFill="1" applyBorder="1" applyAlignment="1" applyProtection="1">
      <alignment vertical="center"/>
      <protection hidden="1"/>
    </xf>
    <xf numFmtId="4" fontId="1" fillId="3" borderId="21" xfId="0" applyNumberFormat="1" applyFont="1" applyFill="1" applyBorder="1" applyAlignment="1" applyProtection="1">
      <alignment vertical="center"/>
      <protection hidden="1"/>
    </xf>
    <xf numFmtId="3" fontId="0" fillId="3" borderId="22" xfId="0" applyNumberForma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Border="1"/>
    <xf numFmtId="0" fontId="0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4" fontId="0" fillId="0" borderId="7" xfId="0" applyNumberForma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Border="1" applyAlignment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/>
      <protection hidden="1"/>
    </xf>
    <xf numFmtId="18" fontId="9" fillId="0" borderId="0" xfId="0" applyNumberFormat="1" applyFont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 hidden="1"/>
    </xf>
  </cellXfs>
  <cellStyles count="51">
    <cellStyle name="20 % - zvýraznenie1 2" xfId="5"/>
    <cellStyle name="20 % - zvýraznenie2 2" xfId="6"/>
    <cellStyle name="20 % - zvýraznenie3 2" xfId="7"/>
    <cellStyle name="20 % - zvýraznenie4 2" xfId="8"/>
    <cellStyle name="20 % - zvýraznenie5 2" xfId="9"/>
    <cellStyle name="20 % - zvýraznenie6 2" xfId="10"/>
    <cellStyle name="40 % - zvýraznenie1 2" xfId="11"/>
    <cellStyle name="40 % - zvýraznenie2 2" xfId="12"/>
    <cellStyle name="40 % - zvýraznenie3 2" xfId="13"/>
    <cellStyle name="40 % - zvýraznenie4 2" xfId="14"/>
    <cellStyle name="40 % - zvýraznenie5 2" xfId="15"/>
    <cellStyle name="40 % - zvýraznenie6 2" xfId="16"/>
    <cellStyle name="60 % - zvýraznenie1 2" xfId="17"/>
    <cellStyle name="60 % - zvýraznenie2 2" xfId="18"/>
    <cellStyle name="60 % - zvýraznenie3 2" xfId="19"/>
    <cellStyle name="60 % - zvýraznenie4 2" xfId="20"/>
    <cellStyle name="60 % - zvýraznenie5 2" xfId="21"/>
    <cellStyle name="60 % - zvýraznenie6 2" xfId="22"/>
    <cellStyle name="Dobrá 2" xfId="23"/>
    <cellStyle name="Kontrolná bunka 2" xfId="24"/>
    <cellStyle name="měny_Absolventské statistiky prazdne" xfId="25"/>
    <cellStyle name="Nadpis 1 2" xfId="26"/>
    <cellStyle name="Nadpis 2 2" xfId="27"/>
    <cellStyle name="Nadpis 3 2" xfId="28"/>
    <cellStyle name="Nadpis 4 2" xfId="29"/>
    <cellStyle name="Neutrálna 2" xfId="30"/>
    <cellStyle name="Normal_List1" xfId="31"/>
    <cellStyle name="Normal_Tab4" xfId="2"/>
    <cellStyle name="Normálna" xfId="0" builtinId="0"/>
    <cellStyle name="Normálna 2" xfId="32"/>
    <cellStyle name="Normálna 3" xfId="4"/>
    <cellStyle name="normálne 2" xfId="33"/>
    <cellStyle name="Normálne 3" xfId="1"/>
    <cellStyle name="normální_Absolventské statistiky prazdne" xfId="34"/>
    <cellStyle name="normální_MIERA1_2" xfId="3"/>
    <cellStyle name="Poznámka 2" xfId="35"/>
    <cellStyle name="Prepojená bunka 2" xfId="36"/>
    <cellStyle name="Spolu 2" xfId="37"/>
    <cellStyle name="Text upozornenia 2" xfId="38"/>
    <cellStyle name="Titul 2" xfId="39"/>
    <cellStyle name="Vstup 2" xfId="40"/>
    <cellStyle name="Výpočet 2" xfId="41"/>
    <cellStyle name="Výstup 2" xfId="42"/>
    <cellStyle name="Vysvetľujúci text 2" xfId="43"/>
    <cellStyle name="Zlá 2" xfId="44"/>
    <cellStyle name="Zvýraznenie1 2" xfId="45"/>
    <cellStyle name="Zvýraznenie2 2" xfId="46"/>
    <cellStyle name="Zvýraznenie3 2" xfId="47"/>
    <cellStyle name="Zvýraznenie4 2" xfId="48"/>
    <cellStyle name="Zvýraznenie5 2" xfId="49"/>
    <cellStyle name="Zvýraznenie6 2" xfId="50"/>
  </cellStyles>
  <dxfs count="126"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numFmt numFmtId="4" formatCode="#,##0.00"/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  <protection locked="1" hidden="1"/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  <protection locked="1" hidden="1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/>
        </patternFill>
      </fill>
    </dxf>
    <dxf>
      <numFmt numFmtId="4" formatCode="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color rgb="FF000000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CFF"/>
      <color rgb="FF66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Tabuľka37" displayName="Tabuľka37" ref="A6:L277" totalsRowCount="1" headerRowDxfId="112" totalsRowDxfId="110" headerRowBorderDxfId="111">
  <autoFilter ref="A6:L276"/>
  <tableColumns count="12">
    <tableColumn id="1" name="KOMODITA" totalsRowLabel="Spolu" totalsRowDxfId="109"/>
    <tableColumn id="2" name="Merná jednotka" totalsRowDxfId="108"/>
    <tableColumn id="12" name="Kód plodiny 2019" dataDxfId="107" totalsRowDxfId="106"/>
    <tableColumn id="11" name="Názov plodiny na rok 2019" dataDxfId="105" totalsRowDxfId="104"/>
    <tableColumn id="3" name="Koeficient štandardného výstupu v EUR  na mernú jednotku" totalsRowDxfId="103"/>
    <tableColumn id="4" name="počet/výmera v čase predloženia ŽoNFP6" totalsRowDxfId="102"/>
    <tableColumn id="5" name="Dosiahnutý štandardný výstup v čase predloženia ŽoNFP5" totalsRowFunction="custom" totalsRowDxfId="101">
      <calculatedColumnFormula>Tabuľka37[[#This Row],[Koeficient štandardného výstupu v EUR  na mernú jednotku]]*Tabuľka37[[#This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100"/>
    <tableColumn id="7" name="kontrola" dataDxfId="99" totalsRowDxfId="98">
      <calculatedColumnFormula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calculatedColumnFormula>
    </tableColumn>
    <tableColumn id="8" name="počet/výmera podľa podnikateľského plánu" totalsRowDxfId="97"/>
    <tableColumn id="9" name="Dosiahnutý štandardný výstup podľa podnikateľského plánu" totalsRowFunction="custom" dataDxfId="96" totalsRowDxfId="95">
      <totalsRowFormula>SUM(K253:K276,K8:K251)</totalsRowFormula>
    </tableColumn>
    <tableColumn id="10" name="kontrola2" dataDxfId="94" totalsRowDxfId="9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ľka32" displayName="Tabuľka32" ref="A6:K277" totalsRowCount="1" headerRowDxfId="79" totalsRowDxfId="77" headerRowBorderDxfId="78">
  <autoFilter ref="A6:K276"/>
  <tableColumns count="11">
    <tableColumn id="1" name="KOMODITA" totalsRowLabel="Spolu" totalsRowDxfId="76"/>
    <tableColumn id="2" name="Merná jednotka" totalsRowDxfId="75"/>
    <tableColumn id="10" name="Kód plodiny 2019" dataDxfId="74" totalsRowDxfId="73"/>
    <tableColumn id="11" name="Názov plodiny na rok 2019" dataDxfId="72" totalsRowDxfId="71"/>
    <tableColumn id="3" name="Koeficient štandardného výstupu v EUR  na mernú jednotku" totalsRowDxfId="70"/>
    <tableColumn id="4" name="počet/výmera v čase predloženia ŽoNFP6" dataDxfId="69" totalsRowDxfId="68"/>
    <tableColumn id="5" name="Dosiahnutý štandardný výstup v čase predloženia ŽoNFP5" totalsRowFunction="custom" totalsRowDxfId="67">
      <calculatedColumnFormula>Tabuľka32[[#This Row],[Koeficient štandardného výstupu v EUR  na mernú jednotku]]*Tabuľka32[[#This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66"/>
    <tableColumn id="7" name="kontrola" dataDxfId="65" totalsRowDxfId="64">
      <calculatedColumnFormula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calculatedColumnFormula>
    </tableColumn>
    <tableColumn id="8" name="počet/výmera podľa podnikateľského plánu" totalsRowDxfId="63"/>
    <tableColumn id="9" name="Dosiahnutý štandardný výstup podľa podnikateľského plánu" totalsRowFunction="custom" dataDxfId="62" totalsRowDxfId="61">
      <calculatedColumnFormula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calculatedColumnFormula>
      <totalsRowFormula>SUM(K253:K276,K8:K251)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ľka3" displayName="Tabuľka3" ref="A6:K277" totalsRowCount="1" headerRowDxfId="48" totalsRowDxfId="46" headerRowBorderDxfId="47">
  <autoFilter ref="A6:K276"/>
  <tableColumns count="11">
    <tableColumn id="1" name="KOMODITA" totalsRowLabel="Spolu" totalsRowDxfId="45"/>
    <tableColumn id="2" name="Merná jednotka" totalsRowDxfId="44"/>
    <tableColumn id="9" name="Kód plodiny 2019" dataDxfId="43" totalsRowDxfId="42"/>
    <tableColumn id="8" name="Názov plodiny na rok 2019" dataDxfId="41" totalsRowDxfId="40"/>
    <tableColumn id="3" name="Koeficient štandardného výstupu v EUR  na mernú jednotku" totalsRowDxfId="39"/>
    <tableColumn id="4" name="počet/výmera v čase predloženia ŽoNFP6" totalsRowDxfId="38"/>
    <tableColumn id="5" name="Dosiahnutý štandardný výstup v čase predloženia ŽoNFP5" totalsRowFunction="custom" totalsRowDxfId="37">
      <calculatedColumnFormula>Tabuľka3[[#This Row],[Koeficient štandardného výstupu v EUR  na mernú jednotku]]*Tabuľka3[[#This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36"/>
    <tableColumn id="7" name="kontrola" dataDxfId="35" totalsRowDxfId="34">
      <calculatedColumnFormula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calculatedColumnFormula>
    </tableColumn>
    <tableColumn id="14" name="počet/výmera podľa podnikateľského plánu" totalsRowDxfId="33"/>
    <tableColumn id="15" name="Dosiahnutý štandardný výstup podľa podnikateľského plánu" totalsRowFunction="custom" dataDxfId="32" totalsRowDxfId="31">
      <calculatedColumnFormula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calculatedColumnFormula>
      <totalsRowFormula>SUM(K253:K276,K8:K251)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ľka35" displayName="Tabuľka35" ref="A6:K277" totalsRowCount="1" headerRowDxfId="17" totalsRowDxfId="15" headerRowBorderDxfId="16">
  <autoFilter ref="A6:K276"/>
  <tableColumns count="11">
    <tableColumn id="1" name="KOMODITA" totalsRowLabel="Spolu" totalsRowDxfId="14"/>
    <tableColumn id="2" name="Merná jednotka" totalsRowDxfId="13"/>
    <tableColumn id="11" name="Kód plodiny 2019" dataDxfId="12" totalsRowDxfId="11"/>
    <tableColumn id="10" name="Názov plodiny na rok 2019" dataDxfId="10" totalsRowDxfId="9"/>
    <tableColumn id="3" name="Koeficient štandardného výstupu v EUR  na mernú jednotku" totalsRowDxfId="8"/>
    <tableColumn id="4" name="počet/výmera v čase predloženia ŽoNFP6" totalsRowDxfId="7"/>
    <tableColumn id="5" name="Dosiahnutý štandardný výstup v čase predloženia ŽoNFP5" totalsRowFunction="custom" totalsRowDxfId="6">
      <calculatedColumnFormula>Tabuľka35[[#This Row],[Koeficient štandardného výstupu v EUR  na mernú jednotku]]*Tabuľka35[[#This Row],[počet/výmera v čase predloženia ŽoNFP6]]</calculatedColumnFormula>
      <totalsRowFormula>SUM(G253:G276,G8:G251)</totalsRowFormula>
    </tableColumn>
    <tableColumn id="6" name="Okres umiestnenia  poľnohospodárskej pôdy/okres registrácie chovu zvierat" totalsRowDxfId="5"/>
    <tableColumn id="7" name="kontrola" dataDxfId="4" totalsRowDxfId="3">
      <calculatedColumnFormula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calculatedColumnFormula>
    </tableColumn>
    <tableColumn id="8" name="počet/výmera podľa podnikateľského plánu" totalsRowDxfId="2"/>
    <tableColumn id="9" name="Dosiahnutý štandardný výstup podľa podnikateľského plánu" totalsRowFunction="custom" dataDxfId="1" totalsRowDxfId="0">
      <calculatedColumnFormula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calculatedColumnFormula>
      <totalsRowFormula>SUM(K253:K276,K8:K251)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2"/>
  <sheetViews>
    <sheetView workbookViewId="0">
      <selection activeCell="A2" sqref="A2"/>
    </sheetView>
  </sheetViews>
  <sheetFormatPr defaultColWidth="9.140625" defaultRowHeight="15" x14ac:dyDescent="0.25"/>
  <cols>
    <col min="1" max="1" width="68.28515625" style="3" bestFit="1" customWidth="1"/>
    <col min="2" max="3" width="11.7109375" style="3" customWidth="1"/>
    <col min="4" max="4" width="62.5703125" style="3" customWidth="1"/>
    <col min="5" max="5" width="16.7109375" style="3" customWidth="1"/>
    <col min="6" max="6" width="15" style="3" customWidth="1"/>
    <col min="7" max="7" width="18.42578125" style="3" customWidth="1"/>
    <col min="8" max="8" width="22.5703125" style="3" customWidth="1"/>
    <col min="9" max="9" width="9.140625" style="3" hidden="1" customWidth="1"/>
    <col min="10" max="10" width="15" style="3" customWidth="1"/>
    <col min="11" max="11" width="20" style="3" customWidth="1"/>
    <col min="12" max="12" width="18.42578125" style="3" hidden="1" customWidth="1"/>
    <col min="13" max="13" width="9.140625" style="3" hidden="1" customWidth="1"/>
    <col min="14" max="16384" width="9.140625" style="3"/>
  </cols>
  <sheetData>
    <row r="1" spans="1:13" x14ac:dyDescent="0.25">
      <c r="A1" s="5" t="s">
        <v>371</v>
      </c>
      <c r="B1" s="5"/>
      <c r="C1" s="5"/>
      <c r="D1" s="5"/>
      <c r="J1" s="52" t="str">
        <f>IF(K1="","","Počet chýb")</f>
        <v/>
      </c>
      <c r="K1" s="53" t="str">
        <f>IF(SUM(I8:I276)=0,"",SUM(I8:I276))</f>
        <v/>
      </c>
    </row>
    <row r="2" spans="1:13" x14ac:dyDescent="0.25">
      <c r="A2" s="5"/>
      <c r="B2" s="5"/>
      <c r="C2" s="5"/>
      <c r="D2" s="5"/>
    </row>
    <row r="3" spans="1:13" x14ac:dyDescent="0.25">
      <c r="A3" s="32" t="s">
        <v>59</v>
      </c>
      <c r="B3" s="95"/>
      <c r="C3" s="95"/>
      <c r="D3" s="95"/>
      <c r="E3" s="95"/>
      <c r="F3" s="95"/>
      <c r="G3" s="95"/>
      <c r="H3" s="95"/>
    </row>
    <row r="4" spans="1:13" x14ac:dyDescent="0.25">
      <c r="A4" s="32" t="s">
        <v>60</v>
      </c>
      <c r="B4" s="90"/>
      <c r="C4" s="91"/>
      <c r="D4" s="91"/>
      <c r="E4" s="91"/>
      <c r="F4" s="91"/>
      <c r="G4" s="92"/>
    </row>
    <row r="6" spans="1:13" ht="53.25" x14ac:dyDescent="0.25">
      <c r="A6" s="16" t="s">
        <v>54</v>
      </c>
      <c r="B6" s="17" t="s">
        <v>52</v>
      </c>
      <c r="C6" s="17" t="s">
        <v>145</v>
      </c>
      <c r="D6" s="17" t="s">
        <v>146</v>
      </c>
      <c r="E6" s="17" t="s">
        <v>53</v>
      </c>
      <c r="F6" s="17" t="s">
        <v>349</v>
      </c>
      <c r="G6" s="17" t="s">
        <v>350</v>
      </c>
      <c r="H6" s="17" t="s">
        <v>140</v>
      </c>
      <c r="I6" s="45" t="s">
        <v>143</v>
      </c>
      <c r="J6" s="17" t="s">
        <v>352</v>
      </c>
      <c r="K6" s="37" t="s">
        <v>351</v>
      </c>
      <c r="L6" s="37" t="s">
        <v>144</v>
      </c>
    </row>
    <row r="7" spans="1:13" ht="15.75" x14ac:dyDescent="0.25">
      <c r="A7" s="6" t="s">
        <v>55</v>
      </c>
      <c r="B7" s="7"/>
      <c r="C7" s="8"/>
      <c r="D7" s="8"/>
      <c r="E7" s="8"/>
      <c r="F7" s="49">
        <f>SUM(F8:F251)</f>
        <v>0</v>
      </c>
      <c r="G7" s="49">
        <f>SUM(G8:G251)</f>
        <v>0</v>
      </c>
      <c r="H7" s="9"/>
      <c r="I7" s="9"/>
      <c r="J7" s="49">
        <f>SUM(J8:J251)</f>
        <v>0</v>
      </c>
      <c r="K7" s="49">
        <f>SUM(K8:K251)</f>
        <v>0</v>
      </c>
      <c r="L7" s="9"/>
    </row>
    <row r="8" spans="1:13" ht="18" customHeight="1" x14ac:dyDescent="0.25">
      <c r="A8" s="12" t="s">
        <v>147</v>
      </c>
      <c r="B8" s="13" t="s">
        <v>48</v>
      </c>
      <c r="C8" s="68">
        <v>116</v>
      </c>
      <c r="D8" s="66" t="s">
        <v>148</v>
      </c>
      <c r="E8" s="27">
        <v>605</v>
      </c>
      <c r="F8" s="19"/>
      <c r="G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" s="35"/>
      <c r="I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" s="19"/>
      <c r="K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" s="46"/>
      <c r="M8" s="33" t="s">
        <v>61</v>
      </c>
    </row>
    <row r="9" spans="1:13" ht="18" customHeight="1" x14ac:dyDescent="0.25">
      <c r="A9" s="12" t="s">
        <v>147</v>
      </c>
      <c r="B9" s="13" t="s">
        <v>48</v>
      </c>
      <c r="C9" s="68">
        <v>102</v>
      </c>
      <c r="D9" s="66" t="s">
        <v>149</v>
      </c>
      <c r="E9" s="27">
        <v>605</v>
      </c>
      <c r="F9" s="44"/>
      <c r="G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" s="35"/>
      <c r="I9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" s="44"/>
      <c r="K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" s="46"/>
      <c r="M9" s="33" t="s">
        <v>62</v>
      </c>
    </row>
    <row r="10" spans="1:13" ht="18" customHeight="1" x14ac:dyDescent="0.25">
      <c r="A10" s="12" t="s">
        <v>147</v>
      </c>
      <c r="B10" s="13" t="s">
        <v>48</v>
      </c>
      <c r="C10" s="68">
        <v>101</v>
      </c>
      <c r="D10" s="66" t="s">
        <v>150</v>
      </c>
      <c r="E10" s="27">
        <v>605</v>
      </c>
      <c r="F10" s="19"/>
      <c r="G1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" s="35"/>
      <c r="I10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" s="19"/>
      <c r="K1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" s="46"/>
      <c r="M10" s="33" t="s">
        <v>63</v>
      </c>
    </row>
    <row r="11" spans="1:13" ht="18" customHeight="1" x14ac:dyDescent="0.25">
      <c r="A11" s="12" t="s">
        <v>0</v>
      </c>
      <c r="B11" s="13" t="s">
        <v>48</v>
      </c>
      <c r="C11" s="68">
        <v>103</v>
      </c>
      <c r="D11" s="66" t="s">
        <v>151</v>
      </c>
      <c r="E11" s="27">
        <v>886</v>
      </c>
      <c r="F11" s="19"/>
      <c r="G1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" s="35"/>
      <c r="I11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" s="19"/>
      <c r="K1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" s="46"/>
      <c r="M11" s="33" t="s">
        <v>64</v>
      </c>
    </row>
    <row r="12" spans="1:13" ht="18" customHeight="1" x14ac:dyDescent="0.25">
      <c r="A12" s="12" t="s">
        <v>1</v>
      </c>
      <c r="B12" s="13" t="s">
        <v>48</v>
      </c>
      <c r="C12" s="68">
        <v>104</v>
      </c>
      <c r="D12" s="66" t="s">
        <v>152</v>
      </c>
      <c r="E12" s="27">
        <v>446</v>
      </c>
      <c r="F12" s="19"/>
      <c r="G1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" s="35"/>
      <c r="I12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" s="19"/>
      <c r="K1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" s="46"/>
      <c r="M12" s="33" t="s">
        <v>65</v>
      </c>
    </row>
    <row r="13" spans="1:13" ht="18" customHeight="1" x14ac:dyDescent="0.25">
      <c r="A13" s="12" t="s">
        <v>1</v>
      </c>
      <c r="B13" s="13" t="s">
        <v>48</v>
      </c>
      <c r="C13" s="68">
        <v>105</v>
      </c>
      <c r="D13" s="66" t="s">
        <v>153</v>
      </c>
      <c r="E13" s="27">
        <v>446</v>
      </c>
      <c r="F13" s="19"/>
      <c r="G1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" s="35"/>
      <c r="I1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" s="19"/>
      <c r="K1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" s="46"/>
      <c r="M13" s="33" t="s">
        <v>66</v>
      </c>
    </row>
    <row r="14" spans="1:13" ht="18" customHeight="1" x14ac:dyDescent="0.25">
      <c r="A14" s="12" t="s">
        <v>2</v>
      </c>
      <c r="B14" s="13" t="s">
        <v>48</v>
      </c>
      <c r="C14" s="68">
        <v>107</v>
      </c>
      <c r="D14" s="66" t="s">
        <v>154</v>
      </c>
      <c r="E14" s="27">
        <v>609</v>
      </c>
      <c r="F14" s="19"/>
      <c r="G1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" s="35"/>
      <c r="I1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" s="19"/>
      <c r="K1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" s="46"/>
      <c r="M14" s="33" t="s">
        <v>67</v>
      </c>
    </row>
    <row r="15" spans="1:13" ht="18" customHeight="1" x14ac:dyDescent="0.25">
      <c r="A15" s="12" t="s">
        <v>2</v>
      </c>
      <c r="B15" s="13" t="s">
        <v>48</v>
      </c>
      <c r="C15" s="68">
        <v>106</v>
      </c>
      <c r="D15" s="66" t="s">
        <v>155</v>
      </c>
      <c r="E15" s="27">
        <v>609</v>
      </c>
      <c r="F15" s="19"/>
      <c r="G1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" s="35"/>
      <c r="I1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" s="19"/>
      <c r="K1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" s="46"/>
      <c r="M15" s="33" t="s">
        <v>68</v>
      </c>
    </row>
    <row r="16" spans="1:13" ht="18" customHeight="1" x14ac:dyDescent="0.25">
      <c r="A16" s="12" t="s">
        <v>3</v>
      </c>
      <c r="B16" s="13" t="s">
        <v>48</v>
      </c>
      <c r="C16" s="68">
        <v>108</v>
      </c>
      <c r="D16" s="66" t="s">
        <v>156</v>
      </c>
      <c r="E16" s="27">
        <v>304</v>
      </c>
      <c r="F16" s="19"/>
      <c r="G1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" s="35"/>
      <c r="I1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" s="19"/>
      <c r="K1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" s="46"/>
    </row>
    <row r="17" spans="1:12" ht="18" customHeight="1" x14ac:dyDescent="0.25">
      <c r="A17" s="12" t="s">
        <v>4</v>
      </c>
      <c r="B17" s="13" t="s">
        <v>48</v>
      </c>
      <c r="C17" s="68">
        <v>109</v>
      </c>
      <c r="D17" s="66" t="s">
        <v>157</v>
      </c>
      <c r="E17" s="27">
        <v>921</v>
      </c>
      <c r="F17" s="19"/>
      <c r="G1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" s="35"/>
      <c r="I17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" s="19"/>
      <c r="K1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" s="46"/>
    </row>
    <row r="18" spans="1:12" ht="18" customHeight="1" x14ac:dyDescent="0.25">
      <c r="A18" s="12" t="s">
        <v>5</v>
      </c>
      <c r="B18" s="13" t="s">
        <v>48</v>
      </c>
      <c r="C18" s="68">
        <v>112</v>
      </c>
      <c r="D18" s="66" t="s">
        <v>158</v>
      </c>
      <c r="E18" s="27">
        <v>328</v>
      </c>
      <c r="F18" s="19"/>
      <c r="G1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" s="35"/>
      <c r="I1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" s="19"/>
      <c r="K1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" s="46"/>
    </row>
    <row r="19" spans="1:12" ht="18" customHeight="1" x14ac:dyDescent="0.25">
      <c r="A19" s="12" t="s">
        <v>5</v>
      </c>
      <c r="B19" s="13" t="s">
        <v>48</v>
      </c>
      <c r="C19" s="68">
        <v>113</v>
      </c>
      <c r="D19" s="66" t="s">
        <v>159</v>
      </c>
      <c r="E19" s="27">
        <v>328</v>
      </c>
      <c r="F19" s="19"/>
      <c r="G1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" s="35"/>
      <c r="I19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" s="19"/>
      <c r="K1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" s="46"/>
    </row>
    <row r="20" spans="1:12" ht="18" customHeight="1" x14ac:dyDescent="0.25">
      <c r="A20" s="12" t="s">
        <v>5</v>
      </c>
      <c r="B20" s="13" t="s">
        <v>48</v>
      </c>
      <c r="C20" s="67">
        <v>114</v>
      </c>
      <c r="D20" s="66" t="s">
        <v>160</v>
      </c>
      <c r="E20" s="27">
        <v>328</v>
      </c>
      <c r="F20" s="20"/>
      <c r="G2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" s="20"/>
      <c r="I20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" s="20"/>
      <c r="K2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" s="47"/>
    </row>
    <row r="21" spans="1:12" ht="18" customHeight="1" x14ac:dyDescent="0.25">
      <c r="A21" s="12" t="s">
        <v>5</v>
      </c>
      <c r="B21" s="13" t="s">
        <v>48</v>
      </c>
      <c r="C21" s="68">
        <v>804</v>
      </c>
      <c r="D21" s="66" t="s">
        <v>161</v>
      </c>
      <c r="E21" s="27">
        <v>328</v>
      </c>
      <c r="F21" s="36"/>
      <c r="G2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" s="35"/>
      <c r="I21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" s="36"/>
      <c r="K2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" s="46"/>
    </row>
    <row r="22" spans="1:12" ht="18" customHeight="1" x14ac:dyDescent="0.25">
      <c r="A22" s="12" t="s">
        <v>5</v>
      </c>
      <c r="B22" s="13" t="s">
        <v>48</v>
      </c>
      <c r="C22" s="68">
        <v>672</v>
      </c>
      <c r="D22" s="66" t="s">
        <v>162</v>
      </c>
      <c r="E22" s="27">
        <v>328</v>
      </c>
      <c r="F22" s="36"/>
      <c r="G2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" s="35"/>
      <c r="I22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" s="36"/>
      <c r="K2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" s="46"/>
    </row>
    <row r="23" spans="1:12" ht="18" customHeight="1" x14ac:dyDescent="0.25">
      <c r="A23" s="12" t="s">
        <v>5</v>
      </c>
      <c r="B23" s="13" t="s">
        <v>48</v>
      </c>
      <c r="C23" s="68">
        <v>665</v>
      </c>
      <c r="D23" s="66" t="s">
        <v>163</v>
      </c>
      <c r="E23" s="27">
        <v>328</v>
      </c>
      <c r="F23" s="36"/>
      <c r="G2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" s="35"/>
      <c r="I2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" s="36"/>
      <c r="K2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" s="46"/>
    </row>
    <row r="24" spans="1:12" ht="18" customHeight="1" x14ac:dyDescent="0.25">
      <c r="A24" s="12" t="s">
        <v>6</v>
      </c>
      <c r="B24" s="13" t="s">
        <v>48</v>
      </c>
      <c r="C24" s="68">
        <v>303</v>
      </c>
      <c r="D24" s="66" t="s">
        <v>164</v>
      </c>
      <c r="E24" s="27">
        <v>464</v>
      </c>
      <c r="F24" s="36"/>
      <c r="G2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" s="35"/>
      <c r="I2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" s="36"/>
      <c r="K2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" s="46"/>
    </row>
    <row r="25" spans="1:12" ht="18" customHeight="1" x14ac:dyDescent="0.25">
      <c r="A25" s="12" t="s">
        <v>6</v>
      </c>
      <c r="B25" s="13" t="s">
        <v>48</v>
      </c>
      <c r="C25" s="68">
        <v>812</v>
      </c>
      <c r="D25" s="66" t="s">
        <v>165</v>
      </c>
      <c r="E25" s="27">
        <v>464</v>
      </c>
      <c r="F25" s="36"/>
      <c r="G2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" s="35"/>
      <c r="I2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" s="36"/>
      <c r="K2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" s="46"/>
    </row>
    <row r="26" spans="1:12" ht="18" customHeight="1" x14ac:dyDescent="0.25">
      <c r="A26" s="12" t="s">
        <v>6</v>
      </c>
      <c r="B26" s="13" t="s">
        <v>48</v>
      </c>
      <c r="C26" s="68">
        <v>823</v>
      </c>
      <c r="D26" s="66" t="s">
        <v>166</v>
      </c>
      <c r="E26" s="27">
        <v>464</v>
      </c>
      <c r="F26" s="36"/>
      <c r="G2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" s="35"/>
      <c r="I2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" s="36"/>
      <c r="K2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" s="46"/>
    </row>
    <row r="27" spans="1:12" ht="18" customHeight="1" x14ac:dyDescent="0.25">
      <c r="A27" s="12" t="s">
        <v>6</v>
      </c>
      <c r="B27" s="13" t="s">
        <v>48</v>
      </c>
      <c r="C27" s="68">
        <v>824</v>
      </c>
      <c r="D27" s="66" t="s">
        <v>167</v>
      </c>
      <c r="E27" s="27">
        <v>464</v>
      </c>
      <c r="F27" s="36"/>
      <c r="G2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" s="35"/>
      <c r="I2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" s="36"/>
      <c r="K2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" s="46"/>
    </row>
    <row r="28" spans="1:12" ht="18" customHeight="1" x14ac:dyDescent="0.25">
      <c r="A28" s="12" t="s">
        <v>6</v>
      </c>
      <c r="B28" s="13" t="s">
        <v>48</v>
      </c>
      <c r="C28" s="68">
        <v>825</v>
      </c>
      <c r="D28" s="66" t="s">
        <v>168</v>
      </c>
      <c r="E28" s="27">
        <v>464</v>
      </c>
      <c r="F28" s="36"/>
      <c r="G2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8" s="35"/>
      <c r="I2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8" s="36"/>
      <c r="K2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8" s="46"/>
    </row>
    <row r="29" spans="1:12" ht="18" customHeight="1" x14ac:dyDescent="0.25">
      <c r="A29" s="12" t="s">
        <v>6</v>
      </c>
      <c r="B29" s="13" t="s">
        <v>48</v>
      </c>
      <c r="C29" s="68">
        <v>302</v>
      </c>
      <c r="D29" s="66" t="s">
        <v>169</v>
      </c>
      <c r="E29" s="27">
        <v>464</v>
      </c>
      <c r="F29" s="36"/>
      <c r="G2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9" s="35"/>
      <c r="I2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9" s="36"/>
      <c r="K2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9" s="46"/>
    </row>
    <row r="30" spans="1:12" ht="18" customHeight="1" x14ac:dyDescent="0.25">
      <c r="A30" s="12" t="s">
        <v>6</v>
      </c>
      <c r="B30" s="13" t="s">
        <v>48</v>
      </c>
      <c r="C30" s="68">
        <v>608</v>
      </c>
      <c r="D30" s="66" t="s">
        <v>170</v>
      </c>
      <c r="E30" s="27">
        <v>464</v>
      </c>
      <c r="F30" s="36"/>
      <c r="G3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0" s="35"/>
      <c r="I3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0" s="36"/>
      <c r="K3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0" s="46"/>
    </row>
    <row r="31" spans="1:12" ht="18" customHeight="1" x14ac:dyDescent="0.25">
      <c r="A31" s="12" t="s">
        <v>6</v>
      </c>
      <c r="B31" s="13" t="s">
        <v>48</v>
      </c>
      <c r="C31" s="68">
        <v>735</v>
      </c>
      <c r="D31" s="66" t="s">
        <v>171</v>
      </c>
      <c r="E31" s="27">
        <v>464</v>
      </c>
      <c r="F31" s="36"/>
      <c r="G3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1" s="35"/>
      <c r="I3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1" s="36"/>
      <c r="K3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1" s="46"/>
    </row>
    <row r="32" spans="1:12" ht="18" customHeight="1" x14ac:dyDescent="0.25">
      <c r="A32" s="12" t="s">
        <v>6</v>
      </c>
      <c r="B32" s="13" t="s">
        <v>48</v>
      </c>
      <c r="C32" s="68">
        <v>736</v>
      </c>
      <c r="D32" s="66" t="s">
        <v>172</v>
      </c>
      <c r="E32" s="27">
        <v>464</v>
      </c>
      <c r="F32" s="36"/>
      <c r="G3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2" s="35"/>
      <c r="I3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2" s="36"/>
      <c r="K3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2" s="46"/>
    </row>
    <row r="33" spans="1:12" ht="18" customHeight="1" x14ac:dyDescent="0.25">
      <c r="A33" s="12" t="s">
        <v>6</v>
      </c>
      <c r="B33" s="13" t="s">
        <v>48</v>
      </c>
      <c r="C33" s="68">
        <v>301</v>
      </c>
      <c r="D33" s="66" t="s">
        <v>173</v>
      </c>
      <c r="E33" s="27">
        <v>464</v>
      </c>
      <c r="F33" s="36"/>
      <c r="G3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3" s="35"/>
      <c r="I3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3" s="36"/>
      <c r="K3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3" s="46"/>
    </row>
    <row r="34" spans="1:12" ht="18" customHeight="1" x14ac:dyDescent="0.25">
      <c r="A34" s="12" t="s">
        <v>6</v>
      </c>
      <c r="B34" s="13" t="s">
        <v>48</v>
      </c>
      <c r="C34" s="68">
        <v>304</v>
      </c>
      <c r="D34" s="66" t="s">
        <v>174</v>
      </c>
      <c r="E34" s="27">
        <v>464</v>
      </c>
      <c r="F34" s="36"/>
      <c r="G3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4" s="35"/>
      <c r="I3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4" s="36"/>
      <c r="K3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4" s="46"/>
    </row>
    <row r="35" spans="1:12" ht="18" customHeight="1" x14ac:dyDescent="0.25">
      <c r="A35" s="12" t="s">
        <v>6</v>
      </c>
      <c r="B35" s="13" t="s">
        <v>48</v>
      </c>
      <c r="C35" s="68">
        <v>664</v>
      </c>
      <c r="D35" s="66" t="s">
        <v>175</v>
      </c>
      <c r="E35" s="27">
        <v>464</v>
      </c>
      <c r="F35" s="36"/>
      <c r="G3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5" s="35"/>
      <c r="I3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5" s="36"/>
      <c r="K3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5" s="46"/>
    </row>
    <row r="36" spans="1:12" ht="18" customHeight="1" x14ac:dyDescent="0.25">
      <c r="A36" s="12" t="s">
        <v>6</v>
      </c>
      <c r="B36" s="13" t="s">
        <v>48</v>
      </c>
      <c r="C36" s="68">
        <v>311</v>
      </c>
      <c r="D36" s="66" t="s">
        <v>176</v>
      </c>
      <c r="E36" s="27">
        <v>464</v>
      </c>
      <c r="F36" s="36"/>
      <c r="G3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6" s="35"/>
      <c r="I3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6" s="36"/>
      <c r="K3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6" s="46"/>
    </row>
    <row r="37" spans="1:12" ht="18" customHeight="1" x14ac:dyDescent="0.25">
      <c r="A37" s="12" t="s">
        <v>6</v>
      </c>
      <c r="B37" s="13" t="s">
        <v>48</v>
      </c>
      <c r="C37" s="68">
        <v>312</v>
      </c>
      <c r="D37" s="66" t="s">
        <v>177</v>
      </c>
      <c r="E37" s="27">
        <v>464</v>
      </c>
      <c r="F37" s="36"/>
      <c r="G3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7" s="35"/>
      <c r="I3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7" s="36"/>
      <c r="K3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7" s="46"/>
    </row>
    <row r="38" spans="1:12" ht="18" customHeight="1" x14ac:dyDescent="0.25">
      <c r="A38" s="12" t="s">
        <v>6</v>
      </c>
      <c r="B38" s="13" t="s">
        <v>48</v>
      </c>
      <c r="C38" s="68">
        <v>313</v>
      </c>
      <c r="D38" s="66" t="s">
        <v>178</v>
      </c>
      <c r="E38" s="27">
        <v>464</v>
      </c>
      <c r="F38" s="36"/>
      <c r="G3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8" s="35"/>
      <c r="I3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8" s="36"/>
      <c r="K3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8" s="46"/>
    </row>
    <row r="39" spans="1:12" ht="18" customHeight="1" x14ac:dyDescent="0.25">
      <c r="A39" s="12" t="s">
        <v>6</v>
      </c>
      <c r="B39" s="13" t="s">
        <v>48</v>
      </c>
      <c r="C39" s="68">
        <v>314</v>
      </c>
      <c r="D39" s="66" t="s">
        <v>179</v>
      </c>
      <c r="E39" s="27">
        <v>464</v>
      </c>
      <c r="F39" s="36"/>
      <c r="G3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39" s="35"/>
      <c r="I3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39" s="36"/>
      <c r="K3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39" s="46"/>
    </row>
    <row r="40" spans="1:12" ht="18" customHeight="1" x14ac:dyDescent="0.25">
      <c r="A40" s="12" t="s">
        <v>6</v>
      </c>
      <c r="B40" s="13" t="s">
        <v>48</v>
      </c>
      <c r="C40" s="68">
        <v>309</v>
      </c>
      <c r="D40" s="66" t="s">
        <v>180</v>
      </c>
      <c r="E40" s="27">
        <v>464</v>
      </c>
      <c r="F40" s="36"/>
      <c r="G4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0" s="35"/>
      <c r="I4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0" s="36"/>
      <c r="K4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0" s="46"/>
    </row>
    <row r="41" spans="1:12" ht="18" customHeight="1" x14ac:dyDescent="0.25">
      <c r="A41" s="12" t="s">
        <v>6</v>
      </c>
      <c r="B41" s="13" t="s">
        <v>48</v>
      </c>
      <c r="C41" s="68">
        <v>310</v>
      </c>
      <c r="D41" s="66" t="s">
        <v>181</v>
      </c>
      <c r="E41" s="27">
        <v>464</v>
      </c>
      <c r="F41" s="36"/>
      <c r="G4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1" s="35"/>
      <c r="I4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1" s="36"/>
      <c r="K4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1" s="46"/>
    </row>
    <row r="42" spans="1:12" ht="18" customHeight="1" x14ac:dyDescent="0.25">
      <c r="A42" s="12" t="s">
        <v>6</v>
      </c>
      <c r="B42" s="13" t="s">
        <v>48</v>
      </c>
      <c r="C42" s="68">
        <v>307</v>
      </c>
      <c r="D42" s="66" t="s">
        <v>182</v>
      </c>
      <c r="E42" s="27">
        <v>464</v>
      </c>
      <c r="F42" s="36"/>
      <c r="G4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2" s="35"/>
      <c r="I4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2" s="36"/>
      <c r="K4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2" s="46"/>
    </row>
    <row r="43" spans="1:12" ht="18" customHeight="1" x14ac:dyDescent="0.25">
      <c r="A43" s="12" t="s">
        <v>7</v>
      </c>
      <c r="B43" s="13" t="s">
        <v>48</v>
      </c>
      <c r="C43" s="68">
        <v>828</v>
      </c>
      <c r="D43" s="66" t="s">
        <v>183</v>
      </c>
      <c r="E43" s="27">
        <v>3503</v>
      </c>
      <c r="F43" s="36"/>
      <c r="G4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3" s="35"/>
      <c r="I4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3" s="36"/>
      <c r="K4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3" s="46"/>
    </row>
    <row r="44" spans="1:12" ht="18" customHeight="1" x14ac:dyDescent="0.25">
      <c r="A44" s="12" t="s">
        <v>7</v>
      </c>
      <c r="B44" s="13" t="s">
        <v>48</v>
      </c>
      <c r="C44" s="68">
        <v>829</v>
      </c>
      <c r="D44" s="66" t="s">
        <v>184</v>
      </c>
      <c r="E44" s="27">
        <v>3503</v>
      </c>
      <c r="F44" s="36"/>
      <c r="G4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4" s="35"/>
      <c r="I4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4" s="36"/>
      <c r="K4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4" s="46"/>
    </row>
    <row r="45" spans="1:12" ht="18" customHeight="1" x14ac:dyDescent="0.25">
      <c r="A45" s="12" t="s">
        <v>7</v>
      </c>
      <c r="B45" s="13" t="s">
        <v>48</v>
      </c>
      <c r="C45" s="68">
        <v>827</v>
      </c>
      <c r="D45" s="66" t="s">
        <v>185</v>
      </c>
      <c r="E45" s="27">
        <v>3503</v>
      </c>
      <c r="F45" s="36"/>
      <c r="G4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5" s="35"/>
      <c r="I4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5" s="36"/>
      <c r="K4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5" s="46"/>
    </row>
    <row r="46" spans="1:12" ht="18" customHeight="1" x14ac:dyDescent="0.25">
      <c r="A46" s="12" t="s">
        <v>8</v>
      </c>
      <c r="B46" s="13" t="s">
        <v>48</v>
      </c>
      <c r="C46" s="68">
        <v>616</v>
      </c>
      <c r="D46" s="66" t="s">
        <v>186</v>
      </c>
      <c r="E46" s="27">
        <v>1772</v>
      </c>
      <c r="F46" s="36"/>
      <c r="G4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6" s="35"/>
      <c r="I4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6" s="36"/>
      <c r="K4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6" s="46"/>
    </row>
    <row r="47" spans="1:12" ht="18" customHeight="1" x14ac:dyDescent="0.25">
      <c r="A47" s="12" t="s">
        <v>9</v>
      </c>
      <c r="B47" s="13" t="s">
        <v>48</v>
      </c>
      <c r="C47" s="68">
        <v>638</v>
      </c>
      <c r="D47" s="66" t="s">
        <v>187</v>
      </c>
      <c r="E47" s="27">
        <v>665</v>
      </c>
      <c r="F47" s="36"/>
      <c r="G4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7" s="35"/>
      <c r="I4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7" s="36"/>
      <c r="K4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7" s="46"/>
    </row>
    <row r="48" spans="1:12" ht="18" customHeight="1" x14ac:dyDescent="0.25">
      <c r="A48" s="12" t="s">
        <v>9</v>
      </c>
      <c r="B48" s="13" t="s">
        <v>48</v>
      </c>
      <c r="C48" s="68">
        <v>639</v>
      </c>
      <c r="D48" s="66" t="s">
        <v>188</v>
      </c>
      <c r="E48" s="27">
        <v>665</v>
      </c>
      <c r="F48" s="36"/>
      <c r="G4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48" s="35"/>
      <c r="I4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8" s="36"/>
      <c r="K4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48" s="46"/>
    </row>
    <row r="49" spans="1:12" ht="18" customHeight="1" x14ac:dyDescent="0.25">
      <c r="A49" s="12" t="s">
        <v>10</v>
      </c>
      <c r="B49" s="13" t="s">
        <v>48</v>
      </c>
      <c r="C49" s="68">
        <v>622</v>
      </c>
      <c r="D49" s="66" t="s">
        <v>189</v>
      </c>
      <c r="E49" s="61" t="s">
        <v>49</v>
      </c>
      <c r="F49" s="62" t="s">
        <v>49</v>
      </c>
      <c r="G49" s="63" t="s">
        <v>49</v>
      </c>
      <c r="H49" s="64" t="s">
        <v>49</v>
      </c>
      <c r="I49" s="65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49" s="62" t="s">
        <v>49</v>
      </c>
      <c r="K49" s="63" t="s">
        <v>49</v>
      </c>
      <c r="L49" s="46"/>
    </row>
    <row r="50" spans="1:12" ht="18" customHeight="1" x14ac:dyDescent="0.25">
      <c r="A50" s="12" t="s">
        <v>11</v>
      </c>
      <c r="B50" s="13" t="s">
        <v>48</v>
      </c>
      <c r="C50" s="68">
        <v>612</v>
      </c>
      <c r="D50" s="66" t="s">
        <v>190</v>
      </c>
      <c r="E50" s="27">
        <v>941</v>
      </c>
      <c r="F50" s="36"/>
      <c r="G5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0" s="35"/>
      <c r="I5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0" s="36"/>
      <c r="K5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0" s="46"/>
    </row>
    <row r="51" spans="1:12" ht="18" customHeight="1" x14ac:dyDescent="0.25">
      <c r="A51" s="12" t="s">
        <v>11</v>
      </c>
      <c r="B51" s="13" t="s">
        <v>48</v>
      </c>
      <c r="C51" s="68">
        <v>201</v>
      </c>
      <c r="D51" s="66" t="s">
        <v>191</v>
      </c>
      <c r="E51" s="27">
        <v>941</v>
      </c>
      <c r="F51" s="36"/>
      <c r="G5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1" s="35"/>
      <c r="I5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1" s="36"/>
      <c r="K5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1" s="46"/>
    </row>
    <row r="52" spans="1:12" ht="18" customHeight="1" x14ac:dyDescent="0.25">
      <c r="A52" s="12" t="s">
        <v>11</v>
      </c>
      <c r="B52" s="13" t="s">
        <v>48</v>
      </c>
      <c r="C52" s="68">
        <v>206</v>
      </c>
      <c r="D52" s="66" t="s">
        <v>192</v>
      </c>
      <c r="E52" s="27">
        <v>941</v>
      </c>
      <c r="F52" s="36"/>
      <c r="G5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2" s="35"/>
      <c r="I5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2" s="36"/>
      <c r="K5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2" s="46"/>
    </row>
    <row r="53" spans="1:12" ht="18" customHeight="1" x14ac:dyDescent="0.25">
      <c r="A53" s="12" t="s">
        <v>12</v>
      </c>
      <c r="B53" s="13" t="s">
        <v>48</v>
      </c>
      <c r="C53" s="68">
        <v>202</v>
      </c>
      <c r="D53" s="66" t="s">
        <v>193</v>
      </c>
      <c r="E53" s="27">
        <v>614</v>
      </c>
      <c r="F53" s="36"/>
      <c r="G5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3" s="35"/>
      <c r="I5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3" s="36"/>
      <c r="K5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3" s="46"/>
    </row>
    <row r="54" spans="1:12" ht="18" customHeight="1" x14ac:dyDescent="0.25">
      <c r="A54" s="12" t="s">
        <v>13</v>
      </c>
      <c r="B54" s="13" t="s">
        <v>48</v>
      </c>
      <c r="C54" s="68">
        <v>204</v>
      </c>
      <c r="D54" s="66" t="s">
        <v>194</v>
      </c>
      <c r="E54" s="27">
        <v>635</v>
      </c>
      <c r="F54" s="36"/>
      <c r="G5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4" s="35"/>
      <c r="I5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4" s="36"/>
      <c r="K5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4" s="46"/>
    </row>
    <row r="55" spans="1:12" ht="18" customHeight="1" x14ac:dyDescent="0.25">
      <c r="A55" s="12" t="s">
        <v>14</v>
      </c>
      <c r="B55" s="13" t="s">
        <v>48</v>
      </c>
      <c r="C55" s="68">
        <v>402</v>
      </c>
      <c r="D55" s="66" t="s">
        <v>195</v>
      </c>
      <c r="E55" s="27">
        <v>416</v>
      </c>
      <c r="F55" s="36"/>
      <c r="G5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5" s="35"/>
      <c r="I5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5" s="36"/>
      <c r="K5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5" s="46"/>
    </row>
    <row r="56" spans="1:12" ht="18" customHeight="1" x14ac:dyDescent="0.25">
      <c r="A56" s="12" t="s">
        <v>15</v>
      </c>
      <c r="B56" s="13" t="s">
        <v>48</v>
      </c>
      <c r="C56" s="68">
        <v>205</v>
      </c>
      <c r="D56" s="66" t="s">
        <v>196</v>
      </c>
      <c r="E56" s="27">
        <v>393</v>
      </c>
      <c r="F56" s="36"/>
      <c r="G5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6" s="35"/>
      <c r="I5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6" s="36"/>
      <c r="K5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6" s="46"/>
    </row>
    <row r="57" spans="1:12" ht="18" customHeight="1" x14ac:dyDescent="0.25">
      <c r="A57" s="12" t="s">
        <v>15</v>
      </c>
      <c r="B57" s="13" t="s">
        <v>48</v>
      </c>
      <c r="C57" s="68">
        <v>609</v>
      </c>
      <c r="D57" s="66" t="s">
        <v>197</v>
      </c>
      <c r="E57" s="27">
        <v>393</v>
      </c>
      <c r="F57" s="36"/>
      <c r="G5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7" s="35"/>
      <c r="I5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7" s="36"/>
      <c r="K5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7" s="46"/>
    </row>
    <row r="58" spans="1:12" ht="18" customHeight="1" x14ac:dyDescent="0.25">
      <c r="A58" s="12" t="s">
        <v>16</v>
      </c>
      <c r="B58" s="13" t="s">
        <v>48</v>
      </c>
      <c r="C58" s="68">
        <v>401</v>
      </c>
      <c r="D58" s="66" t="s">
        <v>198</v>
      </c>
      <c r="E58" s="27">
        <v>428</v>
      </c>
      <c r="F58" s="36"/>
      <c r="G5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8" s="35"/>
      <c r="I5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8" s="36"/>
      <c r="K5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8" s="46"/>
    </row>
    <row r="59" spans="1:12" ht="18" customHeight="1" x14ac:dyDescent="0.25">
      <c r="A59" s="12" t="s">
        <v>17</v>
      </c>
      <c r="B59" s="13" t="s">
        <v>48</v>
      </c>
      <c r="C59" s="68">
        <v>722</v>
      </c>
      <c r="D59" s="66" t="s">
        <v>199</v>
      </c>
      <c r="E59" s="27">
        <v>1</v>
      </c>
      <c r="F59" s="36"/>
      <c r="G5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59" s="35"/>
      <c r="I5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59" s="36"/>
      <c r="K5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59" s="46"/>
    </row>
    <row r="60" spans="1:12" ht="18" customHeight="1" x14ac:dyDescent="0.25">
      <c r="A60" s="12" t="s">
        <v>18</v>
      </c>
      <c r="B60" s="13" t="s">
        <v>48</v>
      </c>
      <c r="C60" s="68">
        <v>631</v>
      </c>
      <c r="D60" s="66" t="s">
        <v>200</v>
      </c>
      <c r="E60" s="27">
        <v>812</v>
      </c>
      <c r="F60" s="36"/>
      <c r="G6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0" s="35"/>
      <c r="I6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0" s="36"/>
      <c r="K6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0" s="46"/>
    </row>
    <row r="61" spans="1:12" ht="18" customHeight="1" x14ac:dyDescent="0.25">
      <c r="A61" s="12" t="s">
        <v>18</v>
      </c>
      <c r="B61" s="13" t="s">
        <v>48</v>
      </c>
      <c r="C61" s="68">
        <v>644</v>
      </c>
      <c r="D61" s="66" t="s">
        <v>201</v>
      </c>
      <c r="E61" s="27">
        <v>812</v>
      </c>
      <c r="F61" s="36"/>
      <c r="G6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1" s="35"/>
      <c r="I6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1" s="36"/>
      <c r="K6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1" s="46"/>
    </row>
    <row r="62" spans="1:12" ht="18" customHeight="1" x14ac:dyDescent="0.25">
      <c r="A62" s="12" t="s">
        <v>18</v>
      </c>
      <c r="B62" s="13" t="s">
        <v>48</v>
      </c>
      <c r="C62" s="68">
        <v>645</v>
      </c>
      <c r="D62" s="66" t="s">
        <v>202</v>
      </c>
      <c r="E62" s="27">
        <v>812</v>
      </c>
      <c r="F62" s="36"/>
      <c r="G6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2" s="35"/>
      <c r="I6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2" s="36"/>
      <c r="K6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2" s="46"/>
    </row>
    <row r="63" spans="1:12" ht="18" customHeight="1" x14ac:dyDescent="0.25">
      <c r="A63" s="12" t="s">
        <v>18</v>
      </c>
      <c r="B63" s="13" t="s">
        <v>48</v>
      </c>
      <c r="C63" s="68">
        <v>646</v>
      </c>
      <c r="D63" s="66" t="s">
        <v>203</v>
      </c>
      <c r="E63" s="27">
        <v>812</v>
      </c>
      <c r="F63" s="36"/>
      <c r="G6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3" s="35"/>
      <c r="I6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3" s="36"/>
      <c r="K6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3" s="46"/>
    </row>
    <row r="64" spans="1:12" ht="18" customHeight="1" x14ac:dyDescent="0.25">
      <c r="A64" s="12" t="s">
        <v>18</v>
      </c>
      <c r="B64" s="13" t="s">
        <v>48</v>
      </c>
      <c r="C64" s="68">
        <v>647</v>
      </c>
      <c r="D64" s="66" t="s">
        <v>204</v>
      </c>
      <c r="E64" s="27">
        <v>812</v>
      </c>
      <c r="F64" s="36"/>
      <c r="G6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4" s="35"/>
      <c r="I6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4" s="36"/>
      <c r="K6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4" s="46"/>
    </row>
    <row r="65" spans="1:12" ht="18" customHeight="1" x14ac:dyDescent="0.25">
      <c r="A65" s="12" t="s">
        <v>18</v>
      </c>
      <c r="B65" s="13" t="s">
        <v>48</v>
      </c>
      <c r="C65" s="68">
        <v>648</v>
      </c>
      <c r="D65" s="66" t="s">
        <v>205</v>
      </c>
      <c r="E65" s="27">
        <v>812</v>
      </c>
      <c r="F65" s="36"/>
      <c r="G6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5" s="35"/>
      <c r="I6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5" s="36"/>
      <c r="K6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5" s="46"/>
    </row>
    <row r="66" spans="1:12" ht="18" customHeight="1" x14ac:dyDescent="0.25">
      <c r="A66" s="12" t="s">
        <v>18</v>
      </c>
      <c r="B66" s="13" t="s">
        <v>48</v>
      </c>
      <c r="C66" s="68">
        <v>677</v>
      </c>
      <c r="D66" s="66" t="s">
        <v>206</v>
      </c>
      <c r="E66" s="27">
        <v>812</v>
      </c>
      <c r="F66" s="36"/>
      <c r="G6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6" s="35"/>
      <c r="I6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6" s="36"/>
      <c r="K6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6" s="46"/>
    </row>
    <row r="67" spans="1:12" ht="18" customHeight="1" x14ac:dyDescent="0.25">
      <c r="A67" s="12" t="s">
        <v>18</v>
      </c>
      <c r="B67" s="13" t="s">
        <v>48</v>
      </c>
      <c r="C67" s="68">
        <v>649</v>
      </c>
      <c r="D67" s="66" t="s">
        <v>207</v>
      </c>
      <c r="E67" s="27">
        <v>812</v>
      </c>
      <c r="F67" s="36"/>
      <c r="G6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7" s="35"/>
      <c r="I6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7" s="36"/>
      <c r="K6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7" s="46"/>
    </row>
    <row r="68" spans="1:12" ht="18" customHeight="1" x14ac:dyDescent="0.25">
      <c r="A68" s="12" t="s">
        <v>18</v>
      </c>
      <c r="B68" s="13" t="s">
        <v>48</v>
      </c>
      <c r="C68" s="68">
        <v>650</v>
      </c>
      <c r="D68" s="66" t="s">
        <v>208</v>
      </c>
      <c r="E68" s="27">
        <v>812</v>
      </c>
      <c r="F68" s="36"/>
      <c r="G6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8" s="35"/>
      <c r="I6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8" s="36"/>
      <c r="K6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8" s="46"/>
    </row>
    <row r="69" spans="1:12" ht="18" customHeight="1" x14ac:dyDescent="0.25">
      <c r="A69" s="12" t="s">
        <v>18</v>
      </c>
      <c r="B69" s="13" t="s">
        <v>48</v>
      </c>
      <c r="C69" s="68">
        <v>819</v>
      </c>
      <c r="D69" s="66" t="s">
        <v>209</v>
      </c>
      <c r="E69" s="27">
        <v>812</v>
      </c>
      <c r="F69" s="36"/>
      <c r="G6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69" s="35"/>
      <c r="I6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69" s="36"/>
      <c r="K6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69" s="46"/>
    </row>
    <row r="70" spans="1:12" ht="18" customHeight="1" x14ac:dyDescent="0.25">
      <c r="A70" s="12" t="s">
        <v>18</v>
      </c>
      <c r="B70" s="13" t="s">
        <v>48</v>
      </c>
      <c r="C70" s="68">
        <v>675</v>
      </c>
      <c r="D70" s="66" t="s">
        <v>210</v>
      </c>
      <c r="E70" s="27">
        <v>812</v>
      </c>
      <c r="F70" s="36"/>
      <c r="G7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0" s="35"/>
      <c r="I7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0" s="36"/>
      <c r="K7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0" s="46"/>
    </row>
    <row r="71" spans="1:12" ht="18" customHeight="1" x14ac:dyDescent="0.25">
      <c r="A71" s="12" t="s">
        <v>18</v>
      </c>
      <c r="B71" s="13" t="s">
        <v>48</v>
      </c>
      <c r="C71" s="68">
        <v>674</v>
      </c>
      <c r="D71" s="66" t="s">
        <v>211</v>
      </c>
      <c r="E71" s="27">
        <v>812</v>
      </c>
      <c r="F71" s="36"/>
      <c r="G7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1" s="35"/>
      <c r="I7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1" s="36"/>
      <c r="K7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1" s="46"/>
    </row>
    <row r="72" spans="1:12" ht="18" customHeight="1" x14ac:dyDescent="0.25">
      <c r="A72" s="12" t="s">
        <v>18</v>
      </c>
      <c r="B72" s="13" t="s">
        <v>48</v>
      </c>
      <c r="C72" s="68">
        <v>821</v>
      </c>
      <c r="D72" s="66" t="s">
        <v>212</v>
      </c>
      <c r="E72" s="27">
        <v>812</v>
      </c>
      <c r="F72" s="36"/>
      <c r="G7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2" s="35"/>
      <c r="I7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2" s="36"/>
      <c r="K7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2" s="46"/>
    </row>
    <row r="73" spans="1:12" ht="18" customHeight="1" x14ac:dyDescent="0.25">
      <c r="A73" s="12" t="s">
        <v>18</v>
      </c>
      <c r="B73" s="13" t="s">
        <v>48</v>
      </c>
      <c r="C73" s="68">
        <v>671</v>
      </c>
      <c r="D73" s="66" t="s">
        <v>213</v>
      </c>
      <c r="E73" s="27">
        <v>812</v>
      </c>
      <c r="F73" s="36"/>
      <c r="G7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3" s="35"/>
      <c r="I7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3" s="36"/>
      <c r="K7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3" s="46"/>
    </row>
    <row r="74" spans="1:12" ht="18" customHeight="1" x14ac:dyDescent="0.25">
      <c r="A74" s="12" t="s">
        <v>18</v>
      </c>
      <c r="B74" s="13" t="s">
        <v>48</v>
      </c>
      <c r="C74" s="68">
        <v>658</v>
      </c>
      <c r="D74" s="66" t="s">
        <v>214</v>
      </c>
      <c r="E74" s="27">
        <v>812</v>
      </c>
      <c r="F74" s="36"/>
      <c r="G7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4" s="35"/>
      <c r="I7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4" s="36"/>
      <c r="K7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4" s="46"/>
    </row>
    <row r="75" spans="1:12" ht="18" customHeight="1" x14ac:dyDescent="0.25">
      <c r="A75" s="12" t="s">
        <v>18</v>
      </c>
      <c r="B75" s="13" t="s">
        <v>48</v>
      </c>
      <c r="C75" s="68">
        <v>620</v>
      </c>
      <c r="D75" s="66" t="s">
        <v>215</v>
      </c>
      <c r="E75" s="27">
        <v>812</v>
      </c>
      <c r="F75" s="36"/>
      <c r="G7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5" s="35"/>
      <c r="I7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5" s="36"/>
      <c r="K7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5" s="46"/>
    </row>
    <row r="76" spans="1:12" ht="18" customHeight="1" x14ac:dyDescent="0.25">
      <c r="A76" s="12" t="s">
        <v>18</v>
      </c>
      <c r="B76" s="13" t="s">
        <v>48</v>
      </c>
      <c r="C76" s="68">
        <v>619</v>
      </c>
      <c r="D76" s="66" t="s">
        <v>216</v>
      </c>
      <c r="E76" s="27">
        <v>812</v>
      </c>
      <c r="F76" s="36"/>
      <c r="G7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6" s="35"/>
      <c r="I7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6" s="36"/>
      <c r="K7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6" s="46"/>
    </row>
    <row r="77" spans="1:12" ht="18" customHeight="1" x14ac:dyDescent="0.25">
      <c r="A77" s="12" t="s">
        <v>18</v>
      </c>
      <c r="B77" s="13" t="s">
        <v>48</v>
      </c>
      <c r="C77" s="68">
        <v>621</v>
      </c>
      <c r="D77" s="66" t="s">
        <v>217</v>
      </c>
      <c r="E77" s="27">
        <v>812</v>
      </c>
      <c r="F77" s="36"/>
      <c r="G7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7" s="35"/>
      <c r="I7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7" s="36"/>
      <c r="K7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7" s="46"/>
    </row>
    <row r="78" spans="1:12" ht="18" customHeight="1" x14ac:dyDescent="0.25">
      <c r="A78" s="12" t="s">
        <v>18</v>
      </c>
      <c r="B78" s="13" t="s">
        <v>48</v>
      </c>
      <c r="C78" s="68">
        <v>678</v>
      </c>
      <c r="D78" s="66" t="s">
        <v>218</v>
      </c>
      <c r="E78" s="27">
        <v>812</v>
      </c>
      <c r="F78" s="36"/>
      <c r="G7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8" s="35"/>
      <c r="I7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8" s="36"/>
      <c r="K7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8" s="46"/>
    </row>
    <row r="79" spans="1:12" ht="18" customHeight="1" x14ac:dyDescent="0.25">
      <c r="A79" s="12" t="s">
        <v>18</v>
      </c>
      <c r="B79" s="13" t="s">
        <v>48</v>
      </c>
      <c r="C79" s="68">
        <v>803</v>
      </c>
      <c r="D79" s="66" t="s">
        <v>219</v>
      </c>
      <c r="E79" s="27">
        <v>812</v>
      </c>
      <c r="F79" s="36"/>
      <c r="G7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79" s="35"/>
      <c r="I7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79" s="36"/>
      <c r="K7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79" s="46"/>
    </row>
    <row r="80" spans="1:12" ht="18" customHeight="1" x14ac:dyDescent="0.25">
      <c r="A80" s="12" t="s">
        <v>18</v>
      </c>
      <c r="B80" s="13" t="s">
        <v>48</v>
      </c>
      <c r="C80" s="68">
        <v>625</v>
      </c>
      <c r="D80" s="66" t="s">
        <v>220</v>
      </c>
      <c r="E80" s="27">
        <v>812</v>
      </c>
      <c r="F80" s="36"/>
      <c r="G8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0" s="35"/>
      <c r="I8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0" s="36"/>
      <c r="K8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0" s="46"/>
    </row>
    <row r="81" spans="1:12" ht="18" customHeight="1" x14ac:dyDescent="0.25">
      <c r="A81" s="12" t="s">
        <v>19</v>
      </c>
      <c r="B81" s="13" t="s">
        <v>48</v>
      </c>
      <c r="C81" s="68">
        <v>670</v>
      </c>
      <c r="D81" s="66" t="s">
        <v>221</v>
      </c>
      <c r="E81" s="27">
        <v>812</v>
      </c>
      <c r="F81" s="36"/>
      <c r="G8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1" s="35"/>
      <c r="I8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1" s="36"/>
      <c r="K8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1" s="46"/>
    </row>
    <row r="82" spans="1:12" ht="18" customHeight="1" x14ac:dyDescent="0.25">
      <c r="A82" s="12" t="s">
        <v>19</v>
      </c>
      <c r="B82" s="13" t="s">
        <v>48</v>
      </c>
      <c r="C82" s="68">
        <v>668</v>
      </c>
      <c r="D82" s="66" t="s">
        <v>222</v>
      </c>
      <c r="E82" s="27">
        <v>812</v>
      </c>
      <c r="F82" s="36"/>
      <c r="G8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2" s="35"/>
      <c r="I8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2" s="36"/>
      <c r="K8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2" s="46"/>
    </row>
    <row r="83" spans="1:12" ht="18" customHeight="1" x14ac:dyDescent="0.25">
      <c r="A83" s="12" t="s">
        <v>19</v>
      </c>
      <c r="B83" s="13" t="s">
        <v>48</v>
      </c>
      <c r="C83" s="68">
        <v>505</v>
      </c>
      <c r="D83" s="66" t="s">
        <v>223</v>
      </c>
      <c r="E83" s="27">
        <v>812</v>
      </c>
      <c r="F83" s="36"/>
      <c r="G8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3" s="35"/>
      <c r="I8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3" s="36"/>
      <c r="K8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3" s="46"/>
    </row>
    <row r="84" spans="1:12" ht="18" customHeight="1" x14ac:dyDescent="0.25">
      <c r="A84" s="12" t="s">
        <v>224</v>
      </c>
      <c r="B84" s="13" t="s">
        <v>48</v>
      </c>
      <c r="C84" s="68">
        <v>627</v>
      </c>
      <c r="D84" s="66" t="s">
        <v>225</v>
      </c>
      <c r="E84" s="27">
        <v>3901</v>
      </c>
      <c r="F84" s="36"/>
      <c r="G8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4" s="35"/>
      <c r="I8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4" s="36"/>
      <c r="K8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4" s="46"/>
    </row>
    <row r="85" spans="1:12" ht="18" customHeight="1" x14ac:dyDescent="0.25">
      <c r="A85" s="12" t="s">
        <v>224</v>
      </c>
      <c r="B85" s="13" t="s">
        <v>48</v>
      </c>
      <c r="C85" s="68">
        <v>626</v>
      </c>
      <c r="D85" s="66" t="s">
        <v>226</v>
      </c>
      <c r="E85" s="27">
        <v>3901</v>
      </c>
      <c r="F85" s="36"/>
      <c r="G8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5" s="35"/>
      <c r="I8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5" s="36"/>
      <c r="K8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5" s="46"/>
    </row>
    <row r="86" spans="1:12" ht="18" customHeight="1" x14ac:dyDescent="0.25">
      <c r="A86" s="12" t="s">
        <v>224</v>
      </c>
      <c r="B86" s="13" t="s">
        <v>48</v>
      </c>
      <c r="C86" s="68">
        <v>712</v>
      </c>
      <c r="D86" s="66" t="s">
        <v>227</v>
      </c>
      <c r="E86" s="27">
        <v>3901</v>
      </c>
      <c r="F86" s="36"/>
      <c r="G8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6" s="35"/>
      <c r="I8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6" s="36"/>
      <c r="K8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6" s="46"/>
    </row>
    <row r="87" spans="1:12" ht="18" customHeight="1" x14ac:dyDescent="0.25">
      <c r="A87" s="12" t="s">
        <v>224</v>
      </c>
      <c r="B87" s="13" t="s">
        <v>48</v>
      </c>
      <c r="C87" s="68">
        <v>818</v>
      </c>
      <c r="D87" s="66" t="s">
        <v>228</v>
      </c>
      <c r="E87" s="27">
        <v>3901</v>
      </c>
      <c r="F87" s="36"/>
      <c r="G8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7" s="35"/>
      <c r="I87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7" s="36"/>
      <c r="K8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7" s="46"/>
    </row>
    <row r="88" spans="1:12" ht="18" customHeight="1" x14ac:dyDescent="0.25">
      <c r="A88" s="12" t="s">
        <v>224</v>
      </c>
      <c r="B88" s="13" t="s">
        <v>48</v>
      </c>
      <c r="C88" s="68">
        <v>703</v>
      </c>
      <c r="D88" s="66" t="s">
        <v>229</v>
      </c>
      <c r="E88" s="27">
        <v>3901</v>
      </c>
      <c r="F88" s="36"/>
      <c r="G8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8" s="35"/>
      <c r="I8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8" s="36"/>
      <c r="K8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8" s="46"/>
    </row>
    <row r="89" spans="1:12" ht="18" customHeight="1" x14ac:dyDescent="0.25">
      <c r="A89" s="12" t="s">
        <v>224</v>
      </c>
      <c r="B89" s="13" t="s">
        <v>48</v>
      </c>
      <c r="C89" s="68">
        <v>731</v>
      </c>
      <c r="D89" s="66" t="s">
        <v>230</v>
      </c>
      <c r="E89" s="27">
        <v>3901</v>
      </c>
      <c r="F89" s="36"/>
      <c r="G8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89" s="35"/>
      <c r="I8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89" s="36"/>
      <c r="K8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89" s="46"/>
    </row>
    <row r="90" spans="1:12" ht="18" customHeight="1" x14ac:dyDescent="0.25">
      <c r="A90" s="12" t="s">
        <v>224</v>
      </c>
      <c r="B90" s="13" t="s">
        <v>48</v>
      </c>
      <c r="C90" s="68">
        <v>704</v>
      </c>
      <c r="D90" s="66" t="s">
        <v>231</v>
      </c>
      <c r="E90" s="27">
        <v>3901</v>
      </c>
      <c r="F90" s="36"/>
      <c r="G9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0" s="35"/>
      <c r="I9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0" s="36"/>
      <c r="K9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0" s="46"/>
    </row>
    <row r="91" spans="1:12" ht="18" customHeight="1" x14ac:dyDescent="0.25">
      <c r="A91" s="12" t="s">
        <v>224</v>
      </c>
      <c r="B91" s="13" t="s">
        <v>48</v>
      </c>
      <c r="C91" s="68">
        <v>732</v>
      </c>
      <c r="D91" s="66" t="s">
        <v>232</v>
      </c>
      <c r="E91" s="27">
        <v>3901</v>
      </c>
      <c r="F91" s="36"/>
      <c r="G9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1" s="35"/>
      <c r="I9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1" s="36"/>
      <c r="K9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1" s="46"/>
    </row>
    <row r="92" spans="1:12" ht="18" customHeight="1" x14ac:dyDescent="0.25">
      <c r="A92" s="12" t="s">
        <v>224</v>
      </c>
      <c r="B92" s="13" t="s">
        <v>48</v>
      </c>
      <c r="C92" s="68">
        <v>705</v>
      </c>
      <c r="D92" s="66" t="s">
        <v>233</v>
      </c>
      <c r="E92" s="27">
        <v>3901</v>
      </c>
      <c r="F92" s="36"/>
      <c r="G9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2" s="35"/>
      <c r="I9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2" s="36"/>
      <c r="K9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2" s="46"/>
    </row>
    <row r="93" spans="1:12" ht="18" customHeight="1" x14ac:dyDescent="0.25">
      <c r="A93" s="12" t="s">
        <v>224</v>
      </c>
      <c r="B93" s="13" t="s">
        <v>48</v>
      </c>
      <c r="C93" s="68">
        <v>733</v>
      </c>
      <c r="D93" s="66" t="s">
        <v>234</v>
      </c>
      <c r="E93" s="27">
        <v>3901</v>
      </c>
      <c r="F93" s="36"/>
      <c r="G9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3" s="35"/>
      <c r="I9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3" s="36"/>
      <c r="K9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3" s="46"/>
    </row>
    <row r="94" spans="1:12" ht="18" customHeight="1" x14ac:dyDescent="0.25">
      <c r="A94" s="12" t="s">
        <v>224</v>
      </c>
      <c r="B94" s="13" t="s">
        <v>48</v>
      </c>
      <c r="C94" s="68">
        <v>706</v>
      </c>
      <c r="D94" s="66" t="s">
        <v>235</v>
      </c>
      <c r="E94" s="27">
        <v>3901</v>
      </c>
      <c r="F94" s="36"/>
      <c r="G9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4" s="35"/>
      <c r="I9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4" s="36"/>
      <c r="K9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4" s="46"/>
    </row>
    <row r="95" spans="1:12" ht="18" customHeight="1" x14ac:dyDescent="0.25">
      <c r="A95" s="12" t="s">
        <v>224</v>
      </c>
      <c r="B95" s="13" t="s">
        <v>48</v>
      </c>
      <c r="C95" s="68">
        <v>734</v>
      </c>
      <c r="D95" s="66" t="s">
        <v>236</v>
      </c>
      <c r="E95" s="27">
        <v>3901</v>
      </c>
      <c r="F95" s="36"/>
      <c r="G9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5" s="35"/>
      <c r="I9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5" s="36"/>
      <c r="K9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5" s="46"/>
    </row>
    <row r="96" spans="1:12" ht="18" customHeight="1" x14ac:dyDescent="0.25">
      <c r="A96" s="12" t="s">
        <v>224</v>
      </c>
      <c r="B96" s="13" t="s">
        <v>48</v>
      </c>
      <c r="C96" s="68">
        <v>715</v>
      </c>
      <c r="D96" s="66" t="s">
        <v>237</v>
      </c>
      <c r="E96" s="27">
        <v>3901</v>
      </c>
      <c r="F96" s="36"/>
      <c r="G9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6" s="35"/>
      <c r="I9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6" s="36"/>
      <c r="K9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6" s="46"/>
    </row>
    <row r="97" spans="1:12" ht="18" customHeight="1" x14ac:dyDescent="0.25">
      <c r="A97" s="12" t="s">
        <v>224</v>
      </c>
      <c r="B97" s="13" t="s">
        <v>48</v>
      </c>
      <c r="C97" s="68">
        <v>808</v>
      </c>
      <c r="D97" s="66" t="s">
        <v>238</v>
      </c>
      <c r="E97" s="27">
        <v>3901</v>
      </c>
      <c r="F97" s="36"/>
      <c r="G9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7" s="35"/>
      <c r="I9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7" s="36"/>
      <c r="K9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7" s="46"/>
    </row>
    <row r="98" spans="1:12" ht="18" customHeight="1" x14ac:dyDescent="0.25">
      <c r="A98" s="12" t="s">
        <v>224</v>
      </c>
      <c r="B98" s="13" t="s">
        <v>48</v>
      </c>
      <c r="C98" s="68">
        <v>727</v>
      </c>
      <c r="D98" s="66" t="s">
        <v>239</v>
      </c>
      <c r="E98" s="27">
        <v>3901</v>
      </c>
      <c r="F98" s="36"/>
      <c r="G9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8" s="35"/>
      <c r="I9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8" s="36"/>
      <c r="K9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8" s="46"/>
    </row>
    <row r="99" spans="1:12" ht="18" customHeight="1" x14ac:dyDescent="0.25">
      <c r="A99" s="12" t="s">
        <v>224</v>
      </c>
      <c r="B99" s="13" t="s">
        <v>48</v>
      </c>
      <c r="C99" s="68">
        <v>728</v>
      </c>
      <c r="D99" s="66" t="s">
        <v>240</v>
      </c>
      <c r="E99" s="27">
        <v>3901</v>
      </c>
      <c r="F99" s="36"/>
      <c r="G9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99" s="35"/>
      <c r="I9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99" s="36"/>
      <c r="K9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99" s="46"/>
    </row>
    <row r="100" spans="1:12" ht="18" customHeight="1" x14ac:dyDescent="0.25">
      <c r="A100" s="12" t="s">
        <v>224</v>
      </c>
      <c r="B100" s="13" t="s">
        <v>48</v>
      </c>
      <c r="C100" s="68">
        <v>815</v>
      </c>
      <c r="D100" s="66" t="s">
        <v>241</v>
      </c>
      <c r="E100" s="27">
        <v>3901</v>
      </c>
      <c r="F100" s="36"/>
      <c r="G10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0" s="35"/>
      <c r="I10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0" s="36"/>
      <c r="K10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0" s="46"/>
    </row>
    <row r="101" spans="1:12" ht="18" customHeight="1" x14ac:dyDescent="0.25">
      <c r="A101" s="12" t="s">
        <v>224</v>
      </c>
      <c r="B101" s="13" t="s">
        <v>48</v>
      </c>
      <c r="C101" s="68">
        <v>701</v>
      </c>
      <c r="D101" s="66" t="s">
        <v>242</v>
      </c>
      <c r="E101" s="27">
        <v>3901</v>
      </c>
      <c r="F101" s="36"/>
      <c r="G10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1" s="35"/>
      <c r="I10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1" s="36"/>
      <c r="K10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1" s="46"/>
    </row>
    <row r="102" spans="1:12" ht="18" customHeight="1" x14ac:dyDescent="0.25">
      <c r="A102" s="12" t="s">
        <v>224</v>
      </c>
      <c r="B102" s="13" t="s">
        <v>48</v>
      </c>
      <c r="C102" s="68">
        <v>740</v>
      </c>
      <c r="D102" s="66" t="s">
        <v>243</v>
      </c>
      <c r="E102" s="27">
        <v>3901</v>
      </c>
      <c r="F102" s="36"/>
      <c r="G10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2" s="35"/>
      <c r="I10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2" s="36"/>
      <c r="K10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2" s="46"/>
    </row>
    <row r="103" spans="1:12" ht="18" customHeight="1" x14ac:dyDescent="0.25">
      <c r="A103" s="12" t="s">
        <v>224</v>
      </c>
      <c r="B103" s="13" t="s">
        <v>48</v>
      </c>
      <c r="C103" s="68">
        <v>741</v>
      </c>
      <c r="D103" s="66" t="s">
        <v>244</v>
      </c>
      <c r="E103" s="27">
        <v>3901</v>
      </c>
      <c r="F103" s="36"/>
      <c r="G10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3" s="35"/>
      <c r="I10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3" s="36"/>
      <c r="K10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3" s="46"/>
    </row>
    <row r="104" spans="1:12" ht="18" customHeight="1" x14ac:dyDescent="0.25">
      <c r="A104" s="12" t="s">
        <v>224</v>
      </c>
      <c r="B104" s="13" t="s">
        <v>48</v>
      </c>
      <c r="C104" s="68">
        <v>742</v>
      </c>
      <c r="D104" s="66" t="s">
        <v>245</v>
      </c>
      <c r="E104" s="27">
        <v>3901</v>
      </c>
      <c r="F104" s="36"/>
      <c r="G10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4" s="35"/>
      <c r="I10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4" s="36"/>
      <c r="K10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4" s="46"/>
    </row>
    <row r="105" spans="1:12" ht="18" customHeight="1" x14ac:dyDescent="0.25">
      <c r="A105" s="12" t="s">
        <v>224</v>
      </c>
      <c r="B105" s="13" t="s">
        <v>48</v>
      </c>
      <c r="C105" s="68">
        <v>743</v>
      </c>
      <c r="D105" s="66" t="s">
        <v>246</v>
      </c>
      <c r="E105" s="27">
        <v>3901</v>
      </c>
      <c r="F105" s="36"/>
      <c r="G10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5" s="35"/>
      <c r="I10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5" s="36"/>
      <c r="K10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5" s="46"/>
    </row>
    <row r="106" spans="1:12" ht="18" customHeight="1" x14ac:dyDescent="0.25">
      <c r="A106" s="12" t="s">
        <v>224</v>
      </c>
      <c r="B106" s="13" t="s">
        <v>48</v>
      </c>
      <c r="C106" s="68">
        <v>809</v>
      </c>
      <c r="D106" s="66" t="s">
        <v>247</v>
      </c>
      <c r="E106" s="27">
        <v>3901</v>
      </c>
      <c r="F106" s="36"/>
      <c r="G10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6" s="35"/>
      <c r="I10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6" s="36"/>
      <c r="K10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6" s="46"/>
    </row>
    <row r="107" spans="1:12" ht="18" customHeight="1" x14ac:dyDescent="0.25">
      <c r="A107" s="12" t="s">
        <v>224</v>
      </c>
      <c r="B107" s="13" t="s">
        <v>48</v>
      </c>
      <c r="C107" s="68">
        <v>810</v>
      </c>
      <c r="D107" s="66" t="s">
        <v>248</v>
      </c>
      <c r="E107" s="27">
        <v>3901</v>
      </c>
      <c r="F107" s="36"/>
      <c r="G10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7" s="35"/>
      <c r="I10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7" s="36"/>
      <c r="K10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7" s="46"/>
    </row>
    <row r="108" spans="1:12" ht="18" customHeight="1" x14ac:dyDescent="0.25">
      <c r="A108" s="12" t="s">
        <v>224</v>
      </c>
      <c r="B108" s="13" t="s">
        <v>48</v>
      </c>
      <c r="C108" s="68">
        <v>702</v>
      </c>
      <c r="D108" s="66" t="s">
        <v>249</v>
      </c>
      <c r="E108" s="27">
        <v>3901</v>
      </c>
      <c r="F108" s="36"/>
      <c r="G10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8" s="35"/>
      <c r="I10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8" s="36"/>
      <c r="K10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8" s="46"/>
    </row>
    <row r="109" spans="1:12" ht="18" customHeight="1" x14ac:dyDescent="0.25">
      <c r="A109" s="12" t="s">
        <v>224</v>
      </c>
      <c r="B109" s="13" t="s">
        <v>48</v>
      </c>
      <c r="C109" s="68">
        <v>817</v>
      </c>
      <c r="D109" s="66" t="s">
        <v>250</v>
      </c>
      <c r="E109" s="27">
        <v>3901</v>
      </c>
      <c r="F109" s="36"/>
      <c r="G10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09" s="35"/>
      <c r="I10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09" s="36"/>
      <c r="K10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09" s="46"/>
    </row>
    <row r="110" spans="1:12" ht="18" customHeight="1" x14ac:dyDescent="0.25">
      <c r="A110" s="12" t="s">
        <v>224</v>
      </c>
      <c r="B110" s="13" t="s">
        <v>48</v>
      </c>
      <c r="C110" s="68">
        <v>820</v>
      </c>
      <c r="D110" s="66" t="s">
        <v>251</v>
      </c>
      <c r="E110" s="27">
        <v>3901</v>
      </c>
      <c r="F110" s="36"/>
      <c r="G11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0" s="35"/>
      <c r="I11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0" s="36"/>
      <c r="K11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0" s="46"/>
    </row>
    <row r="111" spans="1:12" ht="18" customHeight="1" x14ac:dyDescent="0.25">
      <c r="A111" s="12" t="s">
        <v>224</v>
      </c>
      <c r="B111" s="13" t="s">
        <v>48</v>
      </c>
      <c r="C111" s="68">
        <v>805</v>
      </c>
      <c r="D111" s="66" t="s">
        <v>252</v>
      </c>
      <c r="E111" s="27">
        <v>3901</v>
      </c>
      <c r="F111" s="36"/>
      <c r="G11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1" s="35"/>
      <c r="I11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1" s="36"/>
      <c r="K11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1" s="46"/>
    </row>
    <row r="112" spans="1:12" ht="18" customHeight="1" x14ac:dyDescent="0.25">
      <c r="A112" s="12" t="s">
        <v>224</v>
      </c>
      <c r="B112" s="13" t="s">
        <v>48</v>
      </c>
      <c r="C112" s="68">
        <v>614</v>
      </c>
      <c r="D112" s="66" t="s">
        <v>253</v>
      </c>
      <c r="E112" s="27">
        <v>3901</v>
      </c>
      <c r="F112" s="36"/>
      <c r="G11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2" s="35"/>
      <c r="I11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2" s="36"/>
      <c r="K11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2" s="46"/>
    </row>
    <row r="113" spans="1:12" ht="18" customHeight="1" x14ac:dyDescent="0.25">
      <c r="A113" s="12" t="s">
        <v>224</v>
      </c>
      <c r="B113" s="13" t="s">
        <v>48</v>
      </c>
      <c r="C113" s="68">
        <v>714</v>
      </c>
      <c r="D113" s="66" t="s">
        <v>254</v>
      </c>
      <c r="E113" s="27">
        <v>3901</v>
      </c>
      <c r="F113" s="36"/>
      <c r="G11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3" s="35"/>
      <c r="I11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3" s="36"/>
      <c r="K11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3" s="46"/>
    </row>
    <row r="114" spans="1:12" ht="18" customHeight="1" x14ac:dyDescent="0.25">
      <c r="A114" s="12" t="s">
        <v>224</v>
      </c>
      <c r="B114" s="13" t="s">
        <v>48</v>
      </c>
      <c r="C114" s="68">
        <v>708</v>
      </c>
      <c r="D114" s="66" t="s">
        <v>255</v>
      </c>
      <c r="E114" s="27">
        <v>3901</v>
      </c>
      <c r="F114" s="36"/>
      <c r="G11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4" s="35"/>
      <c r="I11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4" s="36"/>
      <c r="K11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4" s="46"/>
    </row>
    <row r="115" spans="1:12" ht="18" customHeight="1" x14ac:dyDescent="0.25">
      <c r="A115" s="12" t="s">
        <v>224</v>
      </c>
      <c r="B115" s="13" t="s">
        <v>48</v>
      </c>
      <c r="C115" s="68">
        <v>610</v>
      </c>
      <c r="D115" s="66" t="s">
        <v>256</v>
      </c>
      <c r="E115" s="27">
        <v>3901</v>
      </c>
      <c r="F115" s="36"/>
      <c r="G11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5" s="35"/>
      <c r="I11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5" s="36"/>
      <c r="K11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5" s="46"/>
    </row>
    <row r="116" spans="1:12" ht="18" customHeight="1" x14ac:dyDescent="0.25">
      <c r="A116" s="12" t="s">
        <v>224</v>
      </c>
      <c r="B116" s="13" t="s">
        <v>48</v>
      </c>
      <c r="C116" s="68">
        <v>611</v>
      </c>
      <c r="D116" s="66" t="s">
        <v>257</v>
      </c>
      <c r="E116" s="27">
        <v>3901</v>
      </c>
      <c r="F116" s="36"/>
      <c r="G11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6" s="35"/>
      <c r="I11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6" s="36"/>
      <c r="K11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6" s="46"/>
    </row>
    <row r="117" spans="1:12" ht="18" customHeight="1" x14ac:dyDescent="0.25">
      <c r="A117" s="12" t="s">
        <v>224</v>
      </c>
      <c r="B117" s="13" t="s">
        <v>48</v>
      </c>
      <c r="C117" s="68">
        <v>730</v>
      </c>
      <c r="D117" s="66" t="s">
        <v>258</v>
      </c>
      <c r="E117" s="27">
        <v>3901</v>
      </c>
      <c r="F117" s="36"/>
      <c r="G11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7" s="35"/>
      <c r="I11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7" s="36"/>
      <c r="K11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7" s="46"/>
    </row>
    <row r="118" spans="1:12" ht="18" customHeight="1" x14ac:dyDescent="0.25">
      <c r="A118" s="12" t="s">
        <v>224</v>
      </c>
      <c r="B118" s="13" t="s">
        <v>48</v>
      </c>
      <c r="C118" s="68">
        <v>709</v>
      </c>
      <c r="D118" s="66" t="s">
        <v>259</v>
      </c>
      <c r="E118" s="27">
        <v>3901</v>
      </c>
      <c r="F118" s="36"/>
      <c r="G11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8" s="35"/>
      <c r="I11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8" s="36"/>
      <c r="K11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8" s="46"/>
    </row>
    <row r="119" spans="1:12" ht="18" customHeight="1" x14ac:dyDescent="0.25">
      <c r="A119" s="12" t="s">
        <v>224</v>
      </c>
      <c r="B119" s="13" t="s">
        <v>48</v>
      </c>
      <c r="C119" s="68">
        <v>811</v>
      </c>
      <c r="D119" s="66" t="s">
        <v>260</v>
      </c>
      <c r="E119" s="27">
        <v>3901</v>
      </c>
      <c r="F119" s="36"/>
      <c r="G11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19" s="35"/>
      <c r="I11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19" s="36"/>
      <c r="K11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19" s="46"/>
    </row>
    <row r="120" spans="1:12" ht="18" customHeight="1" x14ac:dyDescent="0.25">
      <c r="A120" s="12" t="s">
        <v>224</v>
      </c>
      <c r="B120" s="13" t="s">
        <v>48</v>
      </c>
      <c r="C120" s="68">
        <v>826</v>
      </c>
      <c r="D120" s="66" t="s">
        <v>261</v>
      </c>
      <c r="E120" s="27">
        <v>3901</v>
      </c>
      <c r="F120" s="36"/>
      <c r="G12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0" s="35"/>
      <c r="I12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0" s="36"/>
      <c r="K12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0" s="46"/>
    </row>
    <row r="121" spans="1:12" ht="18" customHeight="1" x14ac:dyDescent="0.25">
      <c r="A121" s="12" t="s">
        <v>224</v>
      </c>
      <c r="B121" s="13" t="s">
        <v>48</v>
      </c>
      <c r="C121" s="68">
        <v>713</v>
      </c>
      <c r="D121" s="66" t="s">
        <v>262</v>
      </c>
      <c r="E121" s="27">
        <v>3901</v>
      </c>
      <c r="F121" s="36"/>
      <c r="G12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1" s="35"/>
      <c r="I12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1" s="36"/>
      <c r="K12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1" s="46"/>
    </row>
    <row r="122" spans="1:12" ht="18" customHeight="1" x14ac:dyDescent="0.25">
      <c r="A122" s="12" t="s">
        <v>224</v>
      </c>
      <c r="B122" s="13" t="s">
        <v>48</v>
      </c>
      <c r="C122" s="68">
        <v>726</v>
      </c>
      <c r="D122" s="66" t="s">
        <v>263</v>
      </c>
      <c r="E122" s="27">
        <v>3901</v>
      </c>
      <c r="F122" s="36"/>
      <c r="G12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2" s="35"/>
      <c r="I12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2" s="36"/>
      <c r="K12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2" s="46"/>
    </row>
    <row r="123" spans="1:12" ht="18" customHeight="1" x14ac:dyDescent="0.25">
      <c r="A123" s="12" t="s">
        <v>224</v>
      </c>
      <c r="B123" s="13" t="s">
        <v>48</v>
      </c>
      <c r="C123" s="68">
        <v>739</v>
      </c>
      <c r="D123" s="66" t="s">
        <v>264</v>
      </c>
      <c r="E123" s="27">
        <v>3901</v>
      </c>
      <c r="F123" s="36"/>
      <c r="G12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3" s="35"/>
      <c r="I12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3" s="36"/>
      <c r="K12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3" s="46"/>
    </row>
    <row r="124" spans="1:12" ht="18" customHeight="1" x14ac:dyDescent="0.25">
      <c r="A124" s="12" t="s">
        <v>224</v>
      </c>
      <c r="B124" s="13" t="s">
        <v>48</v>
      </c>
      <c r="C124" s="68">
        <v>744</v>
      </c>
      <c r="D124" s="66" t="s">
        <v>265</v>
      </c>
      <c r="E124" s="27">
        <v>3901</v>
      </c>
      <c r="F124" s="36"/>
      <c r="G12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4" s="35"/>
      <c r="I12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4" s="36"/>
      <c r="K12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4" s="46"/>
    </row>
    <row r="125" spans="1:12" ht="18" customHeight="1" x14ac:dyDescent="0.25">
      <c r="A125" s="12" t="s">
        <v>224</v>
      </c>
      <c r="B125" s="13" t="s">
        <v>48</v>
      </c>
      <c r="C125" s="68">
        <v>745</v>
      </c>
      <c r="D125" s="66" t="s">
        <v>266</v>
      </c>
      <c r="E125" s="27">
        <v>3901</v>
      </c>
      <c r="F125" s="36"/>
      <c r="G12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5" s="35"/>
      <c r="I12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5" s="36"/>
      <c r="K12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5" s="46"/>
    </row>
    <row r="126" spans="1:12" ht="18" customHeight="1" x14ac:dyDescent="0.25">
      <c r="A126" s="12" t="s">
        <v>224</v>
      </c>
      <c r="B126" s="13" t="s">
        <v>48</v>
      </c>
      <c r="C126" s="68">
        <v>737</v>
      </c>
      <c r="D126" s="66" t="s">
        <v>267</v>
      </c>
      <c r="E126" s="27">
        <v>3901</v>
      </c>
      <c r="F126" s="36"/>
      <c r="G12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6" s="35"/>
      <c r="I12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6" s="36"/>
      <c r="K12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6" s="46"/>
    </row>
    <row r="127" spans="1:12" ht="18" customHeight="1" x14ac:dyDescent="0.25">
      <c r="A127" s="12" t="s">
        <v>224</v>
      </c>
      <c r="B127" s="13" t="s">
        <v>48</v>
      </c>
      <c r="C127" s="68">
        <v>738</v>
      </c>
      <c r="D127" s="66" t="s">
        <v>268</v>
      </c>
      <c r="E127" s="27">
        <v>3901</v>
      </c>
      <c r="F127" s="36"/>
      <c r="G12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7" s="35"/>
      <c r="I12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7" s="36"/>
      <c r="K12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7" s="46"/>
    </row>
    <row r="128" spans="1:12" ht="18" customHeight="1" x14ac:dyDescent="0.25">
      <c r="A128" s="12" t="s">
        <v>224</v>
      </c>
      <c r="B128" s="13" t="s">
        <v>48</v>
      </c>
      <c r="C128" s="68">
        <v>718</v>
      </c>
      <c r="D128" s="66" t="s">
        <v>269</v>
      </c>
      <c r="E128" s="27">
        <v>3901</v>
      </c>
      <c r="F128" s="36"/>
      <c r="G12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8" s="35"/>
      <c r="I12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8" s="36"/>
      <c r="K12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8" s="46"/>
    </row>
    <row r="129" spans="1:12" ht="18" customHeight="1" x14ac:dyDescent="0.25">
      <c r="A129" s="12" t="s">
        <v>224</v>
      </c>
      <c r="B129" s="13" t="s">
        <v>48</v>
      </c>
      <c r="C129" s="68">
        <v>719</v>
      </c>
      <c r="D129" s="66" t="s">
        <v>270</v>
      </c>
      <c r="E129" s="27">
        <v>3901</v>
      </c>
      <c r="F129" s="36"/>
      <c r="G12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29" s="35"/>
      <c r="I12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29" s="36"/>
      <c r="K12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29" s="46"/>
    </row>
    <row r="130" spans="1:12" ht="18" customHeight="1" x14ac:dyDescent="0.25">
      <c r="A130" s="12" t="s">
        <v>224</v>
      </c>
      <c r="B130" s="13" t="s">
        <v>48</v>
      </c>
      <c r="C130" s="68">
        <v>667</v>
      </c>
      <c r="D130" s="66" t="s">
        <v>271</v>
      </c>
      <c r="E130" s="27">
        <v>3901</v>
      </c>
      <c r="F130" s="36"/>
      <c r="G13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0" s="35"/>
      <c r="I13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0" s="36"/>
      <c r="K13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0" s="46"/>
    </row>
    <row r="131" spans="1:12" ht="18" customHeight="1" x14ac:dyDescent="0.25">
      <c r="A131" s="12" t="s">
        <v>224</v>
      </c>
      <c r="B131" s="13" t="s">
        <v>48</v>
      </c>
      <c r="C131" s="68">
        <v>830</v>
      </c>
      <c r="D131" s="66" t="s">
        <v>272</v>
      </c>
      <c r="E131" s="27">
        <v>3901</v>
      </c>
      <c r="F131" s="36"/>
      <c r="G13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1" s="35"/>
      <c r="I13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1" s="36"/>
      <c r="K13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1" s="46"/>
    </row>
    <row r="132" spans="1:12" ht="18" customHeight="1" x14ac:dyDescent="0.25">
      <c r="A132" s="12" t="s">
        <v>224</v>
      </c>
      <c r="B132" s="13" t="s">
        <v>48</v>
      </c>
      <c r="C132" s="68">
        <v>117</v>
      </c>
      <c r="D132" s="66" t="s">
        <v>273</v>
      </c>
      <c r="E132" s="27">
        <v>3901</v>
      </c>
      <c r="F132" s="36"/>
      <c r="G13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2" s="35"/>
      <c r="I13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2" s="36"/>
      <c r="K13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2" s="46"/>
    </row>
    <row r="133" spans="1:12" ht="18" customHeight="1" x14ac:dyDescent="0.25">
      <c r="A133" s="12" t="s">
        <v>224</v>
      </c>
      <c r="B133" s="13" t="s">
        <v>48</v>
      </c>
      <c r="C133" s="68">
        <v>110</v>
      </c>
      <c r="D133" s="66" t="s">
        <v>274</v>
      </c>
      <c r="E133" s="27">
        <v>3901</v>
      </c>
      <c r="F133" s="36"/>
      <c r="G13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3" s="35"/>
      <c r="I13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3" s="36"/>
      <c r="K13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3" s="46"/>
    </row>
    <row r="134" spans="1:12" ht="18" customHeight="1" x14ac:dyDescent="0.25">
      <c r="A134" s="12" t="s">
        <v>224</v>
      </c>
      <c r="B134" s="13" t="s">
        <v>48</v>
      </c>
      <c r="C134" s="68">
        <v>203</v>
      </c>
      <c r="D134" s="66" t="s">
        <v>275</v>
      </c>
      <c r="E134" s="27">
        <v>3901</v>
      </c>
      <c r="F134" s="36"/>
      <c r="G13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4" s="35"/>
      <c r="I13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4" s="36"/>
      <c r="K13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4" s="46"/>
    </row>
    <row r="135" spans="1:12" ht="18" customHeight="1" x14ac:dyDescent="0.25">
      <c r="A135" s="12" t="s">
        <v>20</v>
      </c>
      <c r="B135" s="13" t="s">
        <v>48</v>
      </c>
      <c r="C135" s="68">
        <v>629</v>
      </c>
      <c r="D135" s="66" t="s">
        <v>276</v>
      </c>
      <c r="E135" s="27">
        <v>52285</v>
      </c>
      <c r="F135" s="36"/>
      <c r="G13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5" s="35"/>
      <c r="I13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5" s="36"/>
      <c r="K13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5" s="46"/>
    </row>
    <row r="136" spans="1:12" ht="18" customHeight="1" x14ac:dyDescent="0.25">
      <c r="A136" s="12" t="s">
        <v>20</v>
      </c>
      <c r="B136" s="13" t="s">
        <v>48</v>
      </c>
      <c r="C136" s="68">
        <v>712</v>
      </c>
      <c r="D136" s="66" t="s">
        <v>227</v>
      </c>
      <c r="E136" s="27">
        <v>52285</v>
      </c>
      <c r="F136" s="36"/>
      <c r="G13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6" s="35"/>
      <c r="I13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6" s="36"/>
      <c r="K13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6" s="46"/>
    </row>
    <row r="137" spans="1:12" ht="18" customHeight="1" x14ac:dyDescent="0.25">
      <c r="A137" s="12" t="s">
        <v>20</v>
      </c>
      <c r="B137" s="13" t="s">
        <v>48</v>
      </c>
      <c r="C137" s="68">
        <v>818</v>
      </c>
      <c r="D137" s="66" t="s">
        <v>228</v>
      </c>
      <c r="E137" s="27">
        <v>52285</v>
      </c>
      <c r="F137" s="36"/>
      <c r="G13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7" s="35"/>
      <c r="I13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7" s="36"/>
      <c r="K13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7" s="46"/>
    </row>
    <row r="138" spans="1:12" ht="18" customHeight="1" x14ac:dyDescent="0.25">
      <c r="A138" s="12" t="s">
        <v>20</v>
      </c>
      <c r="B138" s="13" t="s">
        <v>48</v>
      </c>
      <c r="C138" s="68">
        <v>703</v>
      </c>
      <c r="D138" s="66" t="s">
        <v>229</v>
      </c>
      <c r="E138" s="27">
        <v>52285</v>
      </c>
      <c r="F138" s="36"/>
      <c r="G13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8" s="35"/>
      <c r="I13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8" s="36"/>
      <c r="K13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8" s="46"/>
    </row>
    <row r="139" spans="1:12" ht="18" customHeight="1" x14ac:dyDescent="0.25">
      <c r="A139" s="12" t="s">
        <v>20</v>
      </c>
      <c r="B139" s="13" t="s">
        <v>48</v>
      </c>
      <c r="C139" s="68">
        <v>731</v>
      </c>
      <c r="D139" s="66" t="s">
        <v>230</v>
      </c>
      <c r="E139" s="27">
        <v>52285</v>
      </c>
      <c r="F139" s="36"/>
      <c r="G13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39" s="35"/>
      <c r="I13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39" s="36"/>
      <c r="K13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39" s="46"/>
    </row>
    <row r="140" spans="1:12" ht="18" customHeight="1" x14ac:dyDescent="0.25">
      <c r="A140" s="12" t="s">
        <v>20</v>
      </c>
      <c r="B140" s="13" t="s">
        <v>48</v>
      </c>
      <c r="C140" s="68">
        <v>704</v>
      </c>
      <c r="D140" s="66" t="s">
        <v>231</v>
      </c>
      <c r="E140" s="27">
        <v>52285</v>
      </c>
      <c r="F140" s="36"/>
      <c r="G14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0" s="35"/>
      <c r="I14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0" s="36"/>
      <c r="K14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0" s="46"/>
    </row>
    <row r="141" spans="1:12" ht="18" customHeight="1" x14ac:dyDescent="0.25">
      <c r="A141" s="12" t="s">
        <v>20</v>
      </c>
      <c r="B141" s="13" t="s">
        <v>48</v>
      </c>
      <c r="C141" s="68">
        <v>732</v>
      </c>
      <c r="D141" s="66" t="s">
        <v>232</v>
      </c>
      <c r="E141" s="27">
        <v>52285</v>
      </c>
      <c r="F141" s="36"/>
      <c r="G14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1" s="35"/>
      <c r="I14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1" s="36"/>
      <c r="K14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1" s="46"/>
    </row>
    <row r="142" spans="1:12" ht="18" customHeight="1" x14ac:dyDescent="0.25">
      <c r="A142" s="12" t="s">
        <v>20</v>
      </c>
      <c r="B142" s="13" t="s">
        <v>48</v>
      </c>
      <c r="C142" s="68">
        <v>705</v>
      </c>
      <c r="D142" s="66" t="s">
        <v>233</v>
      </c>
      <c r="E142" s="27">
        <v>52285</v>
      </c>
      <c r="F142" s="36"/>
      <c r="G14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2" s="35"/>
      <c r="I14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2" s="36"/>
      <c r="K14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2" s="46"/>
    </row>
    <row r="143" spans="1:12" ht="18" customHeight="1" x14ac:dyDescent="0.25">
      <c r="A143" s="12" t="s">
        <v>20</v>
      </c>
      <c r="B143" s="13" t="s">
        <v>48</v>
      </c>
      <c r="C143" s="68">
        <v>733</v>
      </c>
      <c r="D143" s="66" t="s">
        <v>234</v>
      </c>
      <c r="E143" s="27">
        <v>52285</v>
      </c>
      <c r="F143" s="36"/>
      <c r="G14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3" s="35"/>
      <c r="I14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3" s="36"/>
      <c r="K14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3" s="46"/>
    </row>
    <row r="144" spans="1:12" ht="18" customHeight="1" x14ac:dyDescent="0.25">
      <c r="A144" s="12" t="s">
        <v>20</v>
      </c>
      <c r="B144" s="13" t="s">
        <v>48</v>
      </c>
      <c r="C144" s="68">
        <v>706</v>
      </c>
      <c r="D144" s="66" t="s">
        <v>235</v>
      </c>
      <c r="E144" s="27">
        <v>52285</v>
      </c>
      <c r="F144" s="36"/>
      <c r="G14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4" s="35"/>
      <c r="I14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4" s="36"/>
      <c r="K14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4" s="46"/>
    </row>
    <row r="145" spans="1:12" ht="18" customHeight="1" x14ac:dyDescent="0.25">
      <c r="A145" s="12" t="s">
        <v>20</v>
      </c>
      <c r="B145" s="13" t="s">
        <v>48</v>
      </c>
      <c r="C145" s="68">
        <v>734</v>
      </c>
      <c r="D145" s="66" t="s">
        <v>236</v>
      </c>
      <c r="E145" s="27">
        <v>52285</v>
      </c>
      <c r="F145" s="36"/>
      <c r="G14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5" s="35"/>
      <c r="I14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5" s="36"/>
      <c r="K14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5" s="46"/>
    </row>
    <row r="146" spans="1:12" ht="18" customHeight="1" x14ac:dyDescent="0.25">
      <c r="A146" s="12" t="s">
        <v>20</v>
      </c>
      <c r="B146" s="13" t="s">
        <v>48</v>
      </c>
      <c r="C146" s="68">
        <v>715</v>
      </c>
      <c r="D146" s="66" t="s">
        <v>237</v>
      </c>
      <c r="E146" s="27">
        <v>52285</v>
      </c>
      <c r="F146" s="36"/>
      <c r="G14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6" s="35"/>
      <c r="I14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6" s="36"/>
      <c r="K14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6" s="46"/>
    </row>
    <row r="147" spans="1:12" ht="18" customHeight="1" x14ac:dyDescent="0.25">
      <c r="A147" s="12" t="s">
        <v>20</v>
      </c>
      <c r="B147" s="13" t="s">
        <v>48</v>
      </c>
      <c r="C147" s="68">
        <v>808</v>
      </c>
      <c r="D147" s="66" t="s">
        <v>238</v>
      </c>
      <c r="E147" s="27">
        <v>52285</v>
      </c>
      <c r="F147" s="36"/>
      <c r="G14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7" s="35"/>
      <c r="I14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7" s="36"/>
      <c r="K14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7" s="46"/>
    </row>
    <row r="148" spans="1:12" ht="18" customHeight="1" x14ac:dyDescent="0.25">
      <c r="A148" s="12" t="s">
        <v>20</v>
      </c>
      <c r="B148" s="13" t="s">
        <v>48</v>
      </c>
      <c r="C148" s="68">
        <v>727</v>
      </c>
      <c r="D148" s="66" t="s">
        <v>239</v>
      </c>
      <c r="E148" s="27">
        <v>52285</v>
      </c>
      <c r="F148" s="36"/>
      <c r="G14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8" s="35"/>
      <c r="I14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8" s="36"/>
      <c r="K14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8" s="46"/>
    </row>
    <row r="149" spans="1:12" ht="18" customHeight="1" x14ac:dyDescent="0.25">
      <c r="A149" s="12" t="s">
        <v>20</v>
      </c>
      <c r="B149" s="13" t="s">
        <v>48</v>
      </c>
      <c r="C149" s="68">
        <v>728</v>
      </c>
      <c r="D149" s="66" t="s">
        <v>240</v>
      </c>
      <c r="E149" s="27">
        <v>52285</v>
      </c>
      <c r="F149" s="36"/>
      <c r="G14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49" s="35"/>
      <c r="I14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49" s="36"/>
      <c r="K14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49" s="46"/>
    </row>
    <row r="150" spans="1:12" ht="18" customHeight="1" x14ac:dyDescent="0.25">
      <c r="A150" s="12" t="s">
        <v>20</v>
      </c>
      <c r="B150" s="13" t="s">
        <v>48</v>
      </c>
      <c r="C150" s="68">
        <v>815</v>
      </c>
      <c r="D150" s="66" t="s">
        <v>241</v>
      </c>
      <c r="E150" s="27">
        <v>52285</v>
      </c>
      <c r="F150" s="36"/>
      <c r="G15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0" s="35"/>
      <c r="I15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0" s="36"/>
      <c r="K15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0" s="46"/>
    </row>
    <row r="151" spans="1:12" ht="18" customHeight="1" x14ac:dyDescent="0.25">
      <c r="A151" s="12" t="s">
        <v>20</v>
      </c>
      <c r="B151" s="13" t="s">
        <v>48</v>
      </c>
      <c r="C151" s="68">
        <v>701</v>
      </c>
      <c r="D151" s="66" t="s">
        <v>242</v>
      </c>
      <c r="E151" s="27">
        <v>52285</v>
      </c>
      <c r="F151" s="36"/>
      <c r="G15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1" s="35"/>
      <c r="I15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1" s="36"/>
      <c r="K15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1" s="46"/>
    </row>
    <row r="152" spans="1:12" ht="18" customHeight="1" x14ac:dyDescent="0.25">
      <c r="A152" s="12" t="s">
        <v>20</v>
      </c>
      <c r="B152" s="13" t="s">
        <v>48</v>
      </c>
      <c r="C152" s="68">
        <v>740</v>
      </c>
      <c r="D152" s="66" t="s">
        <v>243</v>
      </c>
      <c r="E152" s="27">
        <v>52285</v>
      </c>
      <c r="F152" s="36"/>
      <c r="G15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2" s="35"/>
      <c r="I15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2" s="36"/>
      <c r="K15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2" s="46"/>
    </row>
    <row r="153" spans="1:12" ht="18" customHeight="1" x14ac:dyDescent="0.25">
      <c r="A153" s="12" t="s">
        <v>20</v>
      </c>
      <c r="B153" s="13" t="s">
        <v>48</v>
      </c>
      <c r="C153" s="68">
        <v>741</v>
      </c>
      <c r="D153" s="66" t="s">
        <v>244</v>
      </c>
      <c r="E153" s="27">
        <v>52285</v>
      </c>
      <c r="F153" s="36"/>
      <c r="G15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3" s="35"/>
      <c r="I15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3" s="36"/>
      <c r="K15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3" s="46"/>
    </row>
    <row r="154" spans="1:12" ht="18" customHeight="1" x14ac:dyDescent="0.25">
      <c r="A154" s="12" t="s">
        <v>20</v>
      </c>
      <c r="B154" s="13" t="s">
        <v>48</v>
      </c>
      <c r="C154" s="68">
        <v>742</v>
      </c>
      <c r="D154" s="66" t="s">
        <v>245</v>
      </c>
      <c r="E154" s="27">
        <v>52285</v>
      </c>
      <c r="F154" s="36"/>
      <c r="G15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4" s="35"/>
      <c r="I15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4" s="36"/>
      <c r="K15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4" s="46"/>
    </row>
    <row r="155" spans="1:12" ht="18" customHeight="1" x14ac:dyDescent="0.25">
      <c r="A155" s="12" t="s">
        <v>20</v>
      </c>
      <c r="B155" s="13" t="s">
        <v>48</v>
      </c>
      <c r="C155" s="68">
        <v>743</v>
      </c>
      <c r="D155" s="66" t="s">
        <v>246</v>
      </c>
      <c r="E155" s="27">
        <v>52285</v>
      </c>
      <c r="F155" s="36"/>
      <c r="G15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5" s="35"/>
      <c r="I15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5" s="36"/>
      <c r="K15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5" s="46"/>
    </row>
    <row r="156" spans="1:12" ht="18" customHeight="1" x14ac:dyDescent="0.25">
      <c r="A156" s="12" t="s">
        <v>20</v>
      </c>
      <c r="B156" s="13" t="s">
        <v>48</v>
      </c>
      <c r="C156" s="68">
        <v>809</v>
      </c>
      <c r="D156" s="66" t="s">
        <v>247</v>
      </c>
      <c r="E156" s="27">
        <v>52285</v>
      </c>
      <c r="F156" s="36"/>
      <c r="G15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6" s="35"/>
      <c r="I15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6" s="36"/>
      <c r="K15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6" s="46"/>
    </row>
    <row r="157" spans="1:12" ht="18" customHeight="1" x14ac:dyDescent="0.25">
      <c r="A157" s="12" t="s">
        <v>20</v>
      </c>
      <c r="B157" s="13" t="s">
        <v>48</v>
      </c>
      <c r="C157" s="68">
        <v>810</v>
      </c>
      <c r="D157" s="66" t="s">
        <v>248</v>
      </c>
      <c r="E157" s="27">
        <v>52285</v>
      </c>
      <c r="F157" s="36"/>
      <c r="G15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7" s="35"/>
      <c r="I15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7" s="36"/>
      <c r="K15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7" s="46"/>
    </row>
    <row r="158" spans="1:12" ht="18" customHeight="1" x14ac:dyDescent="0.25">
      <c r="A158" s="12" t="s">
        <v>20</v>
      </c>
      <c r="B158" s="13" t="s">
        <v>48</v>
      </c>
      <c r="C158" s="68">
        <v>702</v>
      </c>
      <c r="D158" s="66" t="s">
        <v>249</v>
      </c>
      <c r="E158" s="27">
        <v>52285</v>
      </c>
      <c r="F158" s="36"/>
      <c r="G15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8" s="35"/>
      <c r="I15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8" s="36"/>
      <c r="K15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8" s="46"/>
    </row>
    <row r="159" spans="1:12" ht="18" customHeight="1" x14ac:dyDescent="0.25">
      <c r="A159" s="12" t="s">
        <v>20</v>
      </c>
      <c r="B159" s="13" t="s">
        <v>48</v>
      </c>
      <c r="C159" s="68">
        <v>817</v>
      </c>
      <c r="D159" s="66" t="s">
        <v>250</v>
      </c>
      <c r="E159" s="27">
        <v>52285</v>
      </c>
      <c r="F159" s="36"/>
      <c r="G15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59" s="35"/>
      <c r="I15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59" s="36"/>
      <c r="K15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59" s="46"/>
    </row>
    <row r="160" spans="1:12" ht="18" customHeight="1" x14ac:dyDescent="0.25">
      <c r="A160" s="12" t="s">
        <v>20</v>
      </c>
      <c r="B160" s="13" t="s">
        <v>48</v>
      </c>
      <c r="C160" s="68">
        <v>820</v>
      </c>
      <c r="D160" s="66" t="s">
        <v>251</v>
      </c>
      <c r="E160" s="27">
        <v>52285</v>
      </c>
      <c r="F160" s="36"/>
      <c r="G16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0" s="35"/>
      <c r="I16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0" s="36"/>
      <c r="K16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0" s="46"/>
    </row>
    <row r="161" spans="1:12" ht="18" customHeight="1" x14ac:dyDescent="0.25">
      <c r="A161" s="12" t="s">
        <v>20</v>
      </c>
      <c r="B161" s="13" t="s">
        <v>48</v>
      </c>
      <c r="C161" s="68">
        <v>805</v>
      </c>
      <c r="D161" s="66" t="s">
        <v>252</v>
      </c>
      <c r="E161" s="27">
        <v>52285</v>
      </c>
      <c r="F161" s="36"/>
      <c r="G16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1" s="35"/>
      <c r="I16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1" s="36"/>
      <c r="K16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1" s="46"/>
    </row>
    <row r="162" spans="1:12" ht="18" customHeight="1" x14ac:dyDescent="0.25">
      <c r="A162" s="12" t="s">
        <v>20</v>
      </c>
      <c r="B162" s="13" t="s">
        <v>48</v>
      </c>
      <c r="C162" s="68">
        <v>614</v>
      </c>
      <c r="D162" s="66" t="s">
        <v>253</v>
      </c>
      <c r="E162" s="27">
        <v>52285</v>
      </c>
      <c r="F162" s="36"/>
      <c r="G16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2" s="35"/>
      <c r="I16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2" s="36"/>
      <c r="K16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2" s="46"/>
    </row>
    <row r="163" spans="1:12" ht="18" customHeight="1" x14ac:dyDescent="0.25">
      <c r="A163" s="12" t="s">
        <v>20</v>
      </c>
      <c r="B163" s="13" t="s">
        <v>48</v>
      </c>
      <c r="C163" s="68">
        <v>714</v>
      </c>
      <c r="D163" s="66" t="s">
        <v>254</v>
      </c>
      <c r="E163" s="27">
        <v>52285</v>
      </c>
      <c r="F163" s="36"/>
      <c r="G16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3" s="35"/>
      <c r="I16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3" s="36"/>
      <c r="K16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3" s="46"/>
    </row>
    <row r="164" spans="1:12" ht="18" customHeight="1" x14ac:dyDescent="0.25">
      <c r="A164" s="12" t="s">
        <v>20</v>
      </c>
      <c r="B164" s="13" t="s">
        <v>48</v>
      </c>
      <c r="C164" s="68">
        <v>708</v>
      </c>
      <c r="D164" s="66" t="s">
        <v>255</v>
      </c>
      <c r="E164" s="27">
        <v>52285</v>
      </c>
      <c r="F164" s="36"/>
      <c r="G16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4" s="35"/>
      <c r="I16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4" s="36"/>
      <c r="K16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4" s="46"/>
    </row>
    <row r="165" spans="1:12" ht="18" customHeight="1" x14ac:dyDescent="0.25">
      <c r="A165" s="12" t="s">
        <v>20</v>
      </c>
      <c r="B165" s="13" t="s">
        <v>48</v>
      </c>
      <c r="C165" s="68">
        <v>610</v>
      </c>
      <c r="D165" s="66" t="s">
        <v>256</v>
      </c>
      <c r="E165" s="27">
        <v>52285</v>
      </c>
      <c r="F165" s="36"/>
      <c r="G16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5" s="35"/>
      <c r="I16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5" s="36"/>
      <c r="K16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5" s="46"/>
    </row>
    <row r="166" spans="1:12" ht="18" customHeight="1" x14ac:dyDescent="0.25">
      <c r="A166" s="12" t="s">
        <v>20</v>
      </c>
      <c r="B166" s="13" t="s">
        <v>48</v>
      </c>
      <c r="C166" s="68">
        <v>611</v>
      </c>
      <c r="D166" s="66" t="s">
        <v>257</v>
      </c>
      <c r="E166" s="27">
        <v>52285</v>
      </c>
      <c r="F166" s="36"/>
      <c r="G16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6" s="35"/>
      <c r="I16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6" s="36"/>
      <c r="K16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6" s="46"/>
    </row>
    <row r="167" spans="1:12" ht="18" customHeight="1" x14ac:dyDescent="0.25">
      <c r="A167" s="12" t="s">
        <v>20</v>
      </c>
      <c r="B167" s="13" t="s">
        <v>48</v>
      </c>
      <c r="C167" s="68">
        <v>730</v>
      </c>
      <c r="D167" s="66" t="s">
        <v>258</v>
      </c>
      <c r="E167" s="27">
        <v>52285</v>
      </c>
      <c r="F167" s="36"/>
      <c r="G16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7" s="35"/>
      <c r="I16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7" s="36"/>
      <c r="K16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7" s="46"/>
    </row>
    <row r="168" spans="1:12" ht="18" customHeight="1" x14ac:dyDescent="0.25">
      <c r="A168" s="12" t="s">
        <v>20</v>
      </c>
      <c r="B168" s="13" t="s">
        <v>48</v>
      </c>
      <c r="C168" s="68">
        <v>709</v>
      </c>
      <c r="D168" s="66" t="s">
        <v>259</v>
      </c>
      <c r="E168" s="27">
        <v>52285</v>
      </c>
      <c r="F168" s="36"/>
      <c r="G16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8" s="35"/>
      <c r="I16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8" s="36"/>
      <c r="K16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8" s="46"/>
    </row>
    <row r="169" spans="1:12" ht="18" customHeight="1" x14ac:dyDescent="0.25">
      <c r="A169" s="12" t="s">
        <v>20</v>
      </c>
      <c r="B169" s="13" t="s">
        <v>48</v>
      </c>
      <c r="C169" s="68">
        <v>811</v>
      </c>
      <c r="D169" s="66" t="s">
        <v>260</v>
      </c>
      <c r="E169" s="27">
        <v>52285</v>
      </c>
      <c r="F169" s="36"/>
      <c r="G16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69" s="35"/>
      <c r="I16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69" s="36"/>
      <c r="K16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69" s="46"/>
    </row>
    <row r="170" spans="1:12" ht="18" customHeight="1" x14ac:dyDescent="0.25">
      <c r="A170" s="12" t="s">
        <v>20</v>
      </c>
      <c r="B170" s="13" t="s">
        <v>48</v>
      </c>
      <c r="C170" s="68">
        <v>826</v>
      </c>
      <c r="D170" s="66" t="s">
        <v>261</v>
      </c>
      <c r="E170" s="27">
        <v>52285</v>
      </c>
      <c r="F170" s="36"/>
      <c r="G17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0" s="35"/>
      <c r="I17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0" s="36"/>
      <c r="K17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0" s="46"/>
    </row>
    <row r="171" spans="1:12" ht="18" customHeight="1" x14ac:dyDescent="0.25">
      <c r="A171" s="12" t="s">
        <v>20</v>
      </c>
      <c r="B171" s="13" t="s">
        <v>48</v>
      </c>
      <c r="C171" s="68">
        <v>713</v>
      </c>
      <c r="D171" s="66" t="s">
        <v>262</v>
      </c>
      <c r="E171" s="27">
        <v>52285</v>
      </c>
      <c r="F171" s="36"/>
      <c r="G17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1" s="35"/>
      <c r="I17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1" s="36"/>
      <c r="K17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1" s="46"/>
    </row>
    <row r="172" spans="1:12" ht="18" customHeight="1" x14ac:dyDescent="0.25">
      <c r="A172" s="12" t="s">
        <v>20</v>
      </c>
      <c r="B172" s="13" t="s">
        <v>48</v>
      </c>
      <c r="C172" s="68">
        <v>726</v>
      </c>
      <c r="D172" s="66" t="s">
        <v>263</v>
      </c>
      <c r="E172" s="27">
        <v>52285</v>
      </c>
      <c r="F172" s="36"/>
      <c r="G17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2" s="35"/>
      <c r="I17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2" s="36"/>
      <c r="K17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2" s="46"/>
    </row>
    <row r="173" spans="1:12" ht="18" customHeight="1" x14ac:dyDescent="0.25">
      <c r="A173" s="12" t="s">
        <v>20</v>
      </c>
      <c r="B173" s="13" t="s">
        <v>48</v>
      </c>
      <c r="C173" s="68">
        <v>739</v>
      </c>
      <c r="D173" s="66" t="s">
        <v>264</v>
      </c>
      <c r="E173" s="27">
        <v>52285</v>
      </c>
      <c r="F173" s="36"/>
      <c r="G17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3" s="35"/>
      <c r="I17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3" s="36"/>
      <c r="K17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3" s="46"/>
    </row>
    <row r="174" spans="1:12" ht="18" customHeight="1" x14ac:dyDescent="0.25">
      <c r="A174" s="12" t="s">
        <v>20</v>
      </c>
      <c r="B174" s="13" t="s">
        <v>48</v>
      </c>
      <c r="C174" s="68">
        <v>744</v>
      </c>
      <c r="D174" s="66" t="s">
        <v>265</v>
      </c>
      <c r="E174" s="27">
        <v>52285</v>
      </c>
      <c r="F174" s="36"/>
      <c r="G17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4" s="35"/>
      <c r="I17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4" s="36"/>
      <c r="K17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4" s="46"/>
    </row>
    <row r="175" spans="1:12" ht="18" customHeight="1" x14ac:dyDescent="0.25">
      <c r="A175" s="12" t="s">
        <v>20</v>
      </c>
      <c r="B175" s="13" t="s">
        <v>48</v>
      </c>
      <c r="C175" s="68">
        <v>745</v>
      </c>
      <c r="D175" s="66" t="s">
        <v>266</v>
      </c>
      <c r="E175" s="27">
        <v>52285</v>
      </c>
      <c r="F175" s="36"/>
      <c r="G17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5" s="35"/>
      <c r="I17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5" s="36"/>
      <c r="K17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5" s="46"/>
    </row>
    <row r="176" spans="1:12" ht="18" customHeight="1" x14ac:dyDescent="0.25">
      <c r="A176" s="12" t="s">
        <v>20</v>
      </c>
      <c r="B176" s="13" t="s">
        <v>48</v>
      </c>
      <c r="C176" s="68">
        <v>737</v>
      </c>
      <c r="D176" s="66" t="s">
        <v>267</v>
      </c>
      <c r="E176" s="27">
        <v>52285</v>
      </c>
      <c r="F176" s="36"/>
      <c r="G17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6" s="35"/>
      <c r="I17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6" s="36"/>
      <c r="K17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6" s="46"/>
    </row>
    <row r="177" spans="1:12" ht="18" customHeight="1" x14ac:dyDescent="0.25">
      <c r="A177" s="12" t="s">
        <v>20</v>
      </c>
      <c r="B177" s="13" t="s">
        <v>48</v>
      </c>
      <c r="C177" s="68">
        <v>738</v>
      </c>
      <c r="D177" s="66" t="s">
        <v>268</v>
      </c>
      <c r="E177" s="27">
        <v>52285</v>
      </c>
      <c r="F177" s="36"/>
      <c r="G17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7" s="35"/>
      <c r="I17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7" s="36"/>
      <c r="K17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7" s="46"/>
    </row>
    <row r="178" spans="1:12" ht="18" customHeight="1" x14ac:dyDescent="0.25">
      <c r="A178" s="12" t="s">
        <v>20</v>
      </c>
      <c r="B178" s="13" t="s">
        <v>48</v>
      </c>
      <c r="C178" s="68">
        <v>718</v>
      </c>
      <c r="D178" s="66" t="s">
        <v>269</v>
      </c>
      <c r="E178" s="27">
        <v>52285</v>
      </c>
      <c r="F178" s="36"/>
      <c r="G17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8" s="35"/>
      <c r="I17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8" s="36"/>
      <c r="K17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8" s="46"/>
    </row>
    <row r="179" spans="1:12" ht="18" customHeight="1" x14ac:dyDescent="0.25">
      <c r="A179" s="12" t="s">
        <v>20</v>
      </c>
      <c r="B179" s="13" t="s">
        <v>48</v>
      </c>
      <c r="C179" s="68">
        <v>719</v>
      </c>
      <c r="D179" s="66" t="s">
        <v>270</v>
      </c>
      <c r="E179" s="27">
        <v>52285</v>
      </c>
      <c r="F179" s="36"/>
      <c r="G17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79" s="35"/>
      <c r="I17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79" s="36"/>
      <c r="K17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79" s="46"/>
    </row>
    <row r="180" spans="1:12" ht="18" customHeight="1" x14ac:dyDescent="0.25">
      <c r="A180" s="12" t="s">
        <v>20</v>
      </c>
      <c r="B180" s="13" t="s">
        <v>48</v>
      </c>
      <c r="C180" s="68">
        <v>676</v>
      </c>
      <c r="D180" s="66" t="s">
        <v>277</v>
      </c>
      <c r="E180" s="27">
        <v>52285</v>
      </c>
      <c r="F180" s="36"/>
      <c r="G18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0" s="35"/>
      <c r="I18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0" s="36"/>
      <c r="K18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0" s="46"/>
    </row>
    <row r="181" spans="1:12" ht="18" customHeight="1" x14ac:dyDescent="0.25">
      <c r="A181" s="12" t="s">
        <v>278</v>
      </c>
      <c r="B181" s="13" t="s">
        <v>48</v>
      </c>
      <c r="C181" s="68">
        <v>628</v>
      </c>
      <c r="D181" s="66" t="s">
        <v>279</v>
      </c>
      <c r="E181" s="27">
        <v>412800</v>
      </c>
      <c r="F181" s="36"/>
      <c r="G18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1" s="35"/>
      <c r="I18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1" s="36"/>
      <c r="K18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1" s="46"/>
    </row>
    <row r="182" spans="1:12" ht="18" customHeight="1" x14ac:dyDescent="0.25">
      <c r="A182" s="12" t="s">
        <v>21</v>
      </c>
      <c r="B182" s="13" t="s">
        <v>48</v>
      </c>
      <c r="C182" s="68">
        <v>630</v>
      </c>
      <c r="D182" s="66" t="s">
        <v>280</v>
      </c>
      <c r="E182" s="27">
        <v>761400</v>
      </c>
      <c r="F182" s="36"/>
      <c r="G18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2" s="35"/>
      <c r="I18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2" s="36"/>
      <c r="K18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2" s="46"/>
    </row>
    <row r="183" spans="1:12" ht="18" customHeight="1" x14ac:dyDescent="0.25">
      <c r="A183" s="12" t="s">
        <v>281</v>
      </c>
      <c r="B183" s="13" t="s">
        <v>48</v>
      </c>
      <c r="C183" s="68">
        <v>660</v>
      </c>
      <c r="D183" s="66" t="s">
        <v>282</v>
      </c>
      <c r="E183" s="27">
        <v>70</v>
      </c>
      <c r="F183" s="36"/>
      <c r="G18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3" s="35"/>
      <c r="I18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3" s="36"/>
      <c r="K18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3" s="46"/>
    </row>
    <row r="184" spans="1:12" ht="18" customHeight="1" x14ac:dyDescent="0.25">
      <c r="A184" s="12" t="s">
        <v>281</v>
      </c>
      <c r="B184" s="13" t="s">
        <v>48</v>
      </c>
      <c r="C184" s="68">
        <v>661</v>
      </c>
      <c r="D184" s="66" t="s">
        <v>283</v>
      </c>
      <c r="E184" s="27">
        <v>70</v>
      </c>
      <c r="F184" s="36"/>
      <c r="G18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4" s="35"/>
      <c r="I18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4" s="36"/>
      <c r="K18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4" s="46"/>
    </row>
    <row r="185" spans="1:12" ht="18" customHeight="1" x14ac:dyDescent="0.25">
      <c r="A185" s="12" t="s">
        <v>281</v>
      </c>
      <c r="B185" s="13" t="s">
        <v>48</v>
      </c>
      <c r="C185" s="68">
        <v>662</v>
      </c>
      <c r="D185" s="66" t="s">
        <v>284</v>
      </c>
      <c r="E185" s="27">
        <v>70</v>
      </c>
      <c r="F185" s="36"/>
      <c r="G18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5" s="35"/>
      <c r="I18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5" s="36"/>
      <c r="K18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5" s="46"/>
    </row>
    <row r="186" spans="1:12" ht="18" customHeight="1" x14ac:dyDescent="0.25">
      <c r="A186" s="12" t="s">
        <v>281</v>
      </c>
      <c r="B186" s="13" t="s">
        <v>48</v>
      </c>
      <c r="C186" s="68">
        <v>663</v>
      </c>
      <c r="D186" s="66" t="s">
        <v>285</v>
      </c>
      <c r="E186" s="27">
        <v>70</v>
      </c>
      <c r="F186" s="36"/>
      <c r="G18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6" s="35"/>
      <c r="I18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6" s="36"/>
      <c r="K18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6" s="46"/>
    </row>
    <row r="187" spans="1:12" ht="18" customHeight="1" x14ac:dyDescent="0.25">
      <c r="A187" s="12" t="s">
        <v>281</v>
      </c>
      <c r="B187" s="13" t="s">
        <v>48</v>
      </c>
      <c r="C187" s="68">
        <v>773</v>
      </c>
      <c r="D187" s="66" t="s">
        <v>286</v>
      </c>
      <c r="E187" s="27">
        <v>70</v>
      </c>
      <c r="F187" s="36"/>
      <c r="G18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7" s="35"/>
      <c r="I18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7" s="36"/>
      <c r="K18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7" s="46"/>
    </row>
    <row r="188" spans="1:12" ht="18" customHeight="1" x14ac:dyDescent="0.25">
      <c r="A188" s="12" t="s">
        <v>281</v>
      </c>
      <c r="B188" s="13" t="s">
        <v>48</v>
      </c>
      <c r="C188" s="68">
        <v>613</v>
      </c>
      <c r="D188" s="66" t="s">
        <v>287</v>
      </c>
      <c r="E188" s="27">
        <v>70</v>
      </c>
      <c r="F188" s="36"/>
      <c r="G18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8" s="35"/>
      <c r="I18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8" s="36"/>
      <c r="K18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8" s="46"/>
    </row>
    <row r="189" spans="1:12" ht="18" customHeight="1" x14ac:dyDescent="0.25">
      <c r="A189" s="12" t="s">
        <v>281</v>
      </c>
      <c r="B189" s="13" t="s">
        <v>48</v>
      </c>
      <c r="C189" s="68">
        <v>602</v>
      </c>
      <c r="D189" s="66" t="s">
        <v>288</v>
      </c>
      <c r="E189" s="27">
        <v>70</v>
      </c>
      <c r="F189" s="36"/>
      <c r="G18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89" s="35"/>
      <c r="I18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89" s="36"/>
      <c r="K18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89" s="46"/>
    </row>
    <row r="190" spans="1:12" ht="18" customHeight="1" x14ac:dyDescent="0.25">
      <c r="A190" s="12" t="s">
        <v>281</v>
      </c>
      <c r="B190" s="13" t="s">
        <v>48</v>
      </c>
      <c r="C190" s="68">
        <v>669</v>
      </c>
      <c r="D190" s="66" t="s">
        <v>289</v>
      </c>
      <c r="E190" s="27">
        <v>70</v>
      </c>
      <c r="F190" s="36"/>
      <c r="G19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0" s="35"/>
      <c r="I19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0" s="36"/>
      <c r="K19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0" s="46"/>
    </row>
    <row r="191" spans="1:12" ht="18" customHeight="1" x14ac:dyDescent="0.25">
      <c r="A191" s="12" t="s">
        <v>281</v>
      </c>
      <c r="B191" s="13" t="s">
        <v>48</v>
      </c>
      <c r="C191" s="68">
        <v>656</v>
      </c>
      <c r="D191" s="66" t="s">
        <v>290</v>
      </c>
      <c r="E191" s="27">
        <v>70</v>
      </c>
      <c r="F191" s="36"/>
      <c r="G19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1" s="35"/>
      <c r="I19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1" s="36"/>
      <c r="K19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1" s="46"/>
    </row>
    <row r="192" spans="1:12" ht="18" customHeight="1" x14ac:dyDescent="0.25">
      <c r="A192" s="12" t="s">
        <v>281</v>
      </c>
      <c r="B192" s="13" t="s">
        <v>48</v>
      </c>
      <c r="C192" s="68">
        <v>666</v>
      </c>
      <c r="D192" s="66" t="s">
        <v>291</v>
      </c>
      <c r="E192" s="27">
        <v>70</v>
      </c>
      <c r="F192" s="36"/>
      <c r="G19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2" s="35"/>
      <c r="I19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2" s="36"/>
      <c r="K19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2" s="46"/>
    </row>
    <row r="193" spans="1:12" ht="18" customHeight="1" x14ac:dyDescent="0.25">
      <c r="A193" s="12" t="s">
        <v>281</v>
      </c>
      <c r="B193" s="13" t="s">
        <v>48</v>
      </c>
      <c r="C193" s="68">
        <v>657</v>
      </c>
      <c r="D193" s="66" t="s">
        <v>292</v>
      </c>
      <c r="E193" s="27">
        <v>70</v>
      </c>
      <c r="F193" s="36"/>
      <c r="G19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3" s="35"/>
      <c r="I19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3" s="36"/>
      <c r="K19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3" s="46"/>
    </row>
    <row r="194" spans="1:12" ht="18" customHeight="1" x14ac:dyDescent="0.25">
      <c r="A194" s="12" t="s">
        <v>293</v>
      </c>
      <c r="B194" s="13" t="s">
        <v>48</v>
      </c>
      <c r="C194" s="68">
        <v>115</v>
      </c>
      <c r="D194" s="66" t="s">
        <v>294</v>
      </c>
      <c r="E194" s="27">
        <v>614</v>
      </c>
      <c r="F194" s="36"/>
      <c r="G19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4" s="35"/>
      <c r="I19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4" s="36"/>
      <c r="K19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4" s="46"/>
    </row>
    <row r="195" spans="1:12" ht="18" customHeight="1" x14ac:dyDescent="0.25">
      <c r="A195" s="12" t="s">
        <v>293</v>
      </c>
      <c r="B195" s="13" t="s">
        <v>48</v>
      </c>
      <c r="C195" s="68">
        <v>111</v>
      </c>
      <c r="D195" s="66" t="s">
        <v>295</v>
      </c>
      <c r="E195" s="27">
        <v>614</v>
      </c>
      <c r="F195" s="36"/>
      <c r="G19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5" s="35"/>
      <c r="I19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5" s="36"/>
      <c r="K19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5" s="46"/>
    </row>
    <row r="196" spans="1:12" ht="18" customHeight="1" x14ac:dyDescent="0.25">
      <c r="A196" s="12" t="s">
        <v>22</v>
      </c>
      <c r="B196" s="13" t="s">
        <v>48</v>
      </c>
      <c r="C196" s="68">
        <v>823</v>
      </c>
      <c r="D196" s="66" t="s">
        <v>166</v>
      </c>
      <c r="E196" s="27">
        <v>250</v>
      </c>
      <c r="F196" s="36"/>
      <c r="G19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6" s="35"/>
      <c r="I19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6" s="36"/>
      <c r="K19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6" s="46"/>
    </row>
    <row r="197" spans="1:12" ht="18" customHeight="1" x14ac:dyDescent="0.25">
      <c r="A197" s="12" t="s">
        <v>22</v>
      </c>
      <c r="B197" s="13" t="s">
        <v>48</v>
      </c>
      <c r="C197" s="68">
        <v>825</v>
      </c>
      <c r="D197" s="66" t="s">
        <v>168</v>
      </c>
      <c r="E197" s="27">
        <v>250</v>
      </c>
      <c r="F197" s="36"/>
      <c r="G19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7" s="35"/>
      <c r="I19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7" s="36"/>
      <c r="K19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7" s="46"/>
    </row>
    <row r="198" spans="1:12" ht="18" customHeight="1" x14ac:dyDescent="0.25">
      <c r="A198" s="12" t="s">
        <v>22</v>
      </c>
      <c r="B198" s="13" t="s">
        <v>48</v>
      </c>
      <c r="C198" s="68">
        <v>304</v>
      </c>
      <c r="D198" s="66" t="s">
        <v>174</v>
      </c>
      <c r="E198" s="27">
        <v>250</v>
      </c>
      <c r="F198" s="36"/>
      <c r="G19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8" s="35"/>
      <c r="I19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8" s="36"/>
      <c r="K19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8" s="46"/>
    </row>
    <row r="199" spans="1:12" ht="18" customHeight="1" x14ac:dyDescent="0.25">
      <c r="A199" s="12" t="s">
        <v>22</v>
      </c>
      <c r="B199" s="13" t="s">
        <v>48</v>
      </c>
      <c r="C199" s="68">
        <v>608</v>
      </c>
      <c r="D199" s="66" t="s">
        <v>170</v>
      </c>
      <c r="E199" s="27">
        <v>250</v>
      </c>
      <c r="F199" s="36"/>
      <c r="G19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199" s="35"/>
      <c r="I19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199" s="36"/>
      <c r="K19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199" s="46"/>
    </row>
    <row r="200" spans="1:12" ht="18" customHeight="1" x14ac:dyDescent="0.25">
      <c r="A200" s="12" t="s">
        <v>22</v>
      </c>
      <c r="B200" s="13" t="s">
        <v>48</v>
      </c>
      <c r="C200" s="68">
        <v>735</v>
      </c>
      <c r="D200" s="66" t="s">
        <v>171</v>
      </c>
      <c r="E200" s="27">
        <v>250</v>
      </c>
      <c r="F200" s="36"/>
      <c r="G20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0" s="35"/>
      <c r="I20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0" s="36"/>
      <c r="K20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0" s="46"/>
    </row>
    <row r="201" spans="1:12" ht="18" customHeight="1" x14ac:dyDescent="0.25">
      <c r="A201" s="12" t="s">
        <v>22</v>
      </c>
      <c r="B201" s="13" t="s">
        <v>48</v>
      </c>
      <c r="C201" s="68">
        <v>311</v>
      </c>
      <c r="D201" s="66" t="s">
        <v>176</v>
      </c>
      <c r="E201" s="27">
        <v>250</v>
      </c>
      <c r="F201" s="36"/>
      <c r="G20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1" s="35"/>
      <c r="I20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1" s="36"/>
      <c r="K20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1" s="46"/>
    </row>
    <row r="202" spans="1:12" ht="18" customHeight="1" x14ac:dyDescent="0.25">
      <c r="A202" s="12" t="s">
        <v>22</v>
      </c>
      <c r="B202" s="13" t="s">
        <v>48</v>
      </c>
      <c r="C202" s="68">
        <v>312</v>
      </c>
      <c r="D202" s="66" t="s">
        <v>177</v>
      </c>
      <c r="E202" s="27">
        <v>250</v>
      </c>
      <c r="F202" s="36"/>
      <c r="G20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2" s="35"/>
      <c r="I20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2" s="36"/>
      <c r="K20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2" s="46"/>
    </row>
    <row r="203" spans="1:12" ht="18" customHeight="1" x14ac:dyDescent="0.25">
      <c r="A203" s="12" t="s">
        <v>22</v>
      </c>
      <c r="B203" s="13" t="s">
        <v>48</v>
      </c>
      <c r="C203" s="68">
        <v>313</v>
      </c>
      <c r="D203" s="66" t="s">
        <v>178</v>
      </c>
      <c r="E203" s="27">
        <v>250</v>
      </c>
      <c r="F203" s="36"/>
      <c r="G20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3" s="35"/>
      <c r="I20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3" s="36"/>
      <c r="K20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3" s="46"/>
    </row>
    <row r="204" spans="1:12" ht="18" customHeight="1" x14ac:dyDescent="0.25">
      <c r="A204" s="12" t="s">
        <v>22</v>
      </c>
      <c r="B204" s="13" t="s">
        <v>48</v>
      </c>
      <c r="C204" s="68">
        <v>314</v>
      </c>
      <c r="D204" s="66" t="s">
        <v>179</v>
      </c>
      <c r="E204" s="27">
        <v>250</v>
      </c>
      <c r="F204" s="36"/>
      <c r="G20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4" s="35"/>
      <c r="I20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4" s="36"/>
      <c r="K20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4" s="46"/>
    </row>
    <row r="205" spans="1:12" ht="18" customHeight="1" x14ac:dyDescent="0.25">
      <c r="A205" s="12" t="s">
        <v>22</v>
      </c>
      <c r="B205" s="13" t="s">
        <v>48</v>
      </c>
      <c r="C205" s="68">
        <v>309</v>
      </c>
      <c r="D205" s="66" t="s">
        <v>180</v>
      </c>
      <c r="E205" s="27">
        <v>250</v>
      </c>
      <c r="F205" s="36"/>
      <c r="G20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5" s="35"/>
      <c r="I20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5" s="36"/>
      <c r="K20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5" s="46"/>
    </row>
    <row r="206" spans="1:12" ht="18" customHeight="1" x14ac:dyDescent="0.25">
      <c r="A206" s="12" t="s">
        <v>22</v>
      </c>
      <c r="B206" s="13" t="s">
        <v>48</v>
      </c>
      <c r="C206" s="68">
        <v>310</v>
      </c>
      <c r="D206" s="66" t="s">
        <v>181</v>
      </c>
      <c r="E206" s="27">
        <v>250</v>
      </c>
      <c r="F206" s="36"/>
      <c r="G20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6" s="35"/>
      <c r="I20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6" s="36"/>
      <c r="K20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6" s="46"/>
    </row>
    <row r="207" spans="1:12" ht="18" customHeight="1" x14ac:dyDescent="0.25">
      <c r="A207" s="12" t="s">
        <v>22</v>
      </c>
      <c r="B207" s="13" t="s">
        <v>48</v>
      </c>
      <c r="C207" s="68">
        <v>307</v>
      </c>
      <c r="D207" s="66" t="s">
        <v>182</v>
      </c>
      <c r="E207" s="27">
        <v>250</v>
      </c>
      <c r="F207" s="36"/>
      <c r="G20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7" s="35"/>
      <c r="I20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7" s="36"/>
      <c r="K20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7" s="46"/>
    </row>
    <row r="208" spans="1:12" ht="18" customHeight="1" x14ac:dyDescent="0.25">
      <c r="A208" s="12" t="s">
        <v>22</v>
      </c>
      <c r="B208" s="13" t="s">
        <v>48</v>
      </c>
      <c r="C208" s="68">
        <v>659</v>
      </c>
      <c r="D208" s="66" t="s">
        <v>296</v>
      </c>
      <c r="E208" s="27">
        <v>250</v>
      </c>
      <c r="F208" s="36"/>
      <c r="G20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8" s="35"/>
      <c r="I20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8" s="36"/>
      <c r="K20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8" s="46"/>
    </row>
    <row r="209" spans="1:12" ht="18" customHeight="1" x14ac:dyDescent="0.25">
      <c r="A209" s="12" t="s">
        <v>23</v>
      </c>
      <c r="B209" s="13" t="s">
        <v>48</v>
      </c>
      <c r="C209" s="68">
        <v>822</v>
      </c>
      <c r="D209" s="66" t="s">
        <v>297</v>
      </c>
      <c r="E209" s="27">
        <v>326</v>
      </c>
      <c r="F209" s="36"/>
      <c r="G20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09" s="35"/>
      <c r="I20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09" s="36"/>
      <c r="K20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09" s="46"/>
    </row>
    <row r="210" spans="1:12" ht="18" customHeight="1" x14ac:dyDescent="0.25">
      <c r="A210" s="12" t="s">
        <v>23</v>
      </c>
      <c r="B210" s="13" t="s">
        <v>48</v>
      </c>
      <c r="C210" s="68">
        <v>717</v>
      </c>
      <c r="D210" s="66" t="s">
        <v>298</v>
      </c>
      <c r="E210" s="27">
        <v>326</v>
      </c>
      <c r="F210" s="36"/>
      <c r="G21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0" s="35"/>
      <c r="I21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0" s="36"/>
      <c r="K21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0" s="46"/>
    </row>
    <row r="211" spans="1:12" ht="18" customHeight="1" x14ac:dyDescent="0.25">
      <c r="A211" s="12" t="s">
        <v>299</v>
      </c>
      <c r="B211" s="13" t="s">
        <v>48</v>
      </c>
      <c r="C211" s="68">
        <v>617</v>
      </c>
      <c r="D211" s="66" t="s">
        <v>300</v>
      </c>
      <c r="E211" s="27">
        <v>445</v>
      </c>
      <c r="F211" s="36"/>
      <c r="G21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1" s="35"/>
      <c r="I21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1" s="36"/>
      <c r="K21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1" s="46"/>
    </row>
    <row r="212" spans="1:12" ht="18" customHeight="1" x14ac:dyDescent="0.25">
      <c r="A212" s="12" t="s">
        <v>301</v>
      </c>
      <c r="B212" s="13" t="s">
        <v>48</v>
      </c>
      <c r="C212" s="68">
        <v>905</v>
      </c>
      <c r="D212" s="66" t="s">
        <v>302</v>
      </c>
      <c r="E212" s="27">
        <v>0</v>
      </c>
      <c r="F212" s="36"/>
      <c r="G21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2" s="35"/>
      <c r="I21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2" s="36"/>
      <c r="K21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2" s="46"/>
    </row>
    <row r="213" spans="1:12" ht="18" customHeight="1" x14ac:dyDescent="0.25">
      <c r="A213" s="12" t="s">
        <v>24</v>
      </c>
      <c r="B213" s="13" t="s">
        <v>48</v>
      </c>
      <c r="C213" s="68">
        <v>654</v>
      </c>
      <c r="D213" s="66" t="s">
        <v>303</v>
      </c>
      <c r="E213" s="27">
        <v>98</v>
      </c>
      <c r="F213" s="36"/>
      <c r="G21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3" s="35"/>
      <c r="I21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3" s="36"/>
      <c r="K21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3" s="46"/>
    </row>
    <row r="214" spans="1:12" ht="18" customHeight="1" x14ac:dyDescent="0.25">
      <c r="A214" s="12" t="s">
        <v>24</v>
      </c>
      <c r="B214" s="13" t="s">
        <v>48</v>
      </c>
      <c r="C214" s="68">
        <v>881</v>
      </c>
      <c r="D214" s="66" t="s">
        <v>304</v>
      </c>
      <c r="E214" s="27">
        <v>98</v>
      </c>
      <c r="F214" s="36"/>
      <c r="G21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4" s="35"/>
      <c r="I21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4" s="36"/>
      <c r="K21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4" s="46"/>
    </row>
    <row r="215" spans="1:12" ht="18" customHeight="1" x14ac:dyDescent="0.25">
      <c r="A215" s="12" t="s">
        <v>24</v>
      </c>
      <c r="B215" s="13" t="s">
        <v>48</v>
      </c>
      <c r="C215" s="68">
        <v>882</v>
      </c>
      <c r="D215" s="66" t="s">
        <v>305</v>
      </c>
      <c r="E215" s="27">
        <v>98</v>
      </c>
      <c r="F215" s="36"/>
      <c r="G21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5" s="35"/>
      <c r="I21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5" s="36"/>
      <c r="K21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5" s="46"/>
    </row>
    <row r="216" spans="1:12" ht="18" customHeight="1" x14ac:dyDescent="0.25">
      <c r="A216" s="12" t="s">
        <v>24</v>
      </c>
      <c r="B216" s="13" t="s">
        <v>48</v>
      </c>
      <c r="C216" s="68">
        <v>883</v>
      </c>
      <c r="D216" s="66" t="s">
        <v>306</v>
      </c>
      <c r="E216" s="27">
        <v>98</v>
      </c>
      <c r="F216" s="36"/>
      <c r="G21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6" s="35"/>
      <c r="I21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6" s="36"/>
      <c r="K21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6" s="46"/>
    </row>
    <row r="217" spans="1:12" ht="18" customHeight="1" x14ac:dyDescent="0.25">
      <c r="A217" s="12" t="s">
        <v>24</v>
      </c>
      <c r="B217" s="13" t="s">
        <v>48</v>
      </c>
      <c r="C217" s="68">
        <v>884</v>
      </c>
      <c r="D217" s="66" t="s">
        <v>307</v>
      </c>
      <c r="E217" s="27">
        <v>98</v>
      </c>
      <c r="F217" s="36"/>
      <c r="G21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7" s="35"/>
      <c r="I21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7" s="36"/>
      <c r="K21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7" s="46"/>
    </row>
    <row r="218" spans="1:12" ht="18" customHeight="1" x14ac:dyDescent="0.25">
      <c r="A218" s="12" t="s">
        <v>24</v>
      </c>
      <c r="B218" s="13" t="s">
        <v>48</v>
      </c>
      <c r="C218" s="68">
        <v>885</v>
      </c>
      <c r="D218" s="66" t="s">
        <v>308</v>
      </c>
      <c r="E218" s="27">
        <v>98</v>
      </c>
      <c r="F218" s="36"/>
      <c r="G21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8" s="35"/>
      <c r="I21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8" s="36"/>
      <c r="K21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8" s="46"/>
    </row>
    <row r="219" spans="1:12" ht="18" customHeight="1" x14ac:dyDescent="0.25">
      <c r="A219" s="12" t="s">
        <v>24</v>
      </c>
      <c r="B219" s="13" t="s">
        <v>48</v>
      </c>
      <c r="C219" s="68">
        <v>886</v>
      </c>
      <c r="D219" s="66" t="s">
        <v>309</v>
      </c>
      <c r="E219" s="27">
        <v>98</v>
      </c>
      <c r="F219" s="36"/>
      <c r="G21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19" s="35"/>
      <c r="I21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19" s="36"/>
      <c r="K21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19" s="46"/>
    </row>
    <row r="220" spans="1:12" ht="18" customHeight="1" x14ac:dyDescent="0.25">
      <c r="A220" s="12" t="s">
        <v>24</v>
      </c>
      <c r="B220" s="13" t="s">
        <v>48</v>
      </c>
      <c r="C220" s="68">
        <v>887</v>
      </c>
      <c r="D220" s="66" t="s">
        <v>310</v>
      </c>
      <c r="E220" s="27">
        <v>98</v>
      </c>
      <c r="F220" s="36"/>
      <c r="G22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0" s="35"/>
      <c r="I22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0" s="36"/>
      <c r="K22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0" s="46"/>
    </row>
    <row r="221" spans="1:12" ht="18" customHeight="1" x14ac:dyDescent="0.25">
      <c r="A221" s="12" t="s">
        <v>311</v>
      </c>
      <c r="B221" s="13" t="s">
        <v>48</v>
      </c>
      <c r="C221" s="68">
        <v>750</v>
      </c>
      <c r="D221" s="66" t="s">
        <v>312</v>
      </c>
      <c r="E221" s="27">
        <v>1687</v>
      </c>
      <c r="F221" s="36"/>
      <c r="G22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1" s="35"/>
      <c r="I22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1" s="36"/>
      <c r="K22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1" s="46"/>
    </row>
    <row r="222" spans="1:12" ht="18" customHeight="1" x14ac:dyDescent="0.25">
      <c r="A222" s="12" t="s">
        <v>345</v>
      </c>
      <c r="B222" s="13" t="s">
        <v>48</v>
      </c>
      <c r="C222" s="68">
        <v>751</v>
      </c>
      <c r="D222" s="66" t="s">
        <v>313</v>
      </c>
      <c r="E222" s="27">
        <v>1687</v>
      </c>
      <c r="F222" s="36"/>
      <c r="G22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2" s="35"/>
      <c r="I22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2" s="36"/>
      <c r="K22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2" s="46"/>
    </row>
    <row r="223" spans="1:12" ht="18" customHeight="1" x14ac:dyDescent="0.25">
      <c r="A223" s="12" t="s">
        <v>345</v>
      </c>
      <c r="B223" s="13" t="s">
        <v>48</v>
      </c>
      <c r="C223" s="68">
        <v>752</v>
      </c>
      <c r="D223" s="66" t="s">
        <v>314</v>
      </c>
      <c r="E223" s="27">
        <v>1687</v>
      </c>
      <c r="F223" s="36"/>
      <c r="G22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3" s="35"/>
      <c r="I22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3" s="36"/>
      <c r="K22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3" s="46"/>
    </row>
    <row r="224" spans="1:12" ht="18" customHeight="1" x14ac:dyDescent="0.25">
      <c r="A224" s="12" t="s">
        <v>345</v>
      </c>
      <c r="B224" s="13" t="s">
        <v>48</v>
      </c>
      <c r="C224" s="68">
        <v>754</v>
      </c>
      <c r="D224" s="66" t="s">
        <v>315</v>
      </c>
      <c r="E224" s="27">
        <v>1687</v>
      </c>
      <c r="F224" s="36"/>
      <c r="G22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4" s="35"/>
      <c r="I22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4" s="36"/>
      <c r="K22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4" s="46"/>
    </row>
    <row r="225" spans="1:12" ht="18" customHeight="1" x14ac:dyDescent="0.25">
      <c r="A225" s="12" t="s">
        <v>345</v>
      </c>
      <c r="B225" s="13" t="s">
        <v>48</v>
      </c>
      <c r="C225" s="68">
        <v>755</v>
      </c>
      <c r="D225" s="66" t="s">
        <v>316</v>
      </c>
      <c r="E225" s="27">
        <v>1687</v>
      </c>
      <c r="F225" s="36"/>
      <c r="G22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5" s="35"/>
      <c r="I22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5" s="36"/>
      <c r="K22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5" s="46"/>
    </row>
    <row r="226" spans="1:12" ht="18" customHeight="1" x14ac:dyDescent="0.25">
      <c r="A226" s="12" t="s">
        <v>345</v>
      </c>
      <c r="B226" s="13" t="s">
        <v>48</v>
      </c>
      <c r="C226" s="68">
        <v>753</v>
      </c>
      <c r="D226" s="66" t="s">
        <v>317</v>
      </c>
      <c r="E226" s="27">
        <v>1687</v>
      </c>
      <c r="F226" s="36"/>
      <c r="G22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6" s="35"/>
      <c r="I22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6" s="36"/>
      <c r="K22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6" s="46"/>
    </row>
    <row r="227" spans="1:12" ht="18" customHeight="1" x14ac:dyDescent="0.25">
      <c r="A227" s="12" t="s">
        <v>345</v>
      </c>
      <c r="B227" s="13" t="s">
        <v>48</v>
      </c>
      <c r="C227" s="68">
        <v>761</v>
      </c>
      <c r="D227" s="66" t="s">
        <v>318</v>
      </c>
      <c r="E227" s="27">
        <v>1687</v>
      </c>
      <c r="F227" s="36"/>
      <c r="G22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7" s="35"/>
      <c r="I22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7" s="36"/>
      <c r="K22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7" s="46"/>
    </row>
    <row r="228" spans="1:12" ht="18" customHeight="1" x14ac:dyDescent="0.25">
      <c r="A228" s="12" t="s">
        <v>345</v>
      </c>
      <c r="B228" s="13" t="s">
        <v>48</v>
      </c>
      <c r="C228" s="68">
        <v>756</v>
      </c>
      <c r="D228" s="66" t="s">
        <v>319</v>
      </c>
      <c r="E228" s="27">
        <v>1687</v>
      </c>
      <c r="F228" s="36"/>
      <c r="G22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8" s="35"/>
      <c r="I22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8" s="36"/>
      <c r="K22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8" s="46"/>
    </row>
    <row r="229" spans="1:12" ht="18" customHeight="1" x14ac:dyDescent="0.25">
      <c r="A229" s="12" t="s">
        <v>345</v>
      </c>
      <c r="B229" s="13" t="s">
        <v>48</v>
      </c>
      <c r="C229" s="68">
        <v>947</v>
      </c>
      <c r="D229" s="66" t="s">
        <v>320</v>
      </c>
      <c r="E229" s="27">
        <v>1687</v>
      </c>
      <c r="F229" s="36"/>
      <c r="G22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29" s="35"/>
      <c r="I22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29" s="36"/>
      <c r="K22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29" s="46"/>
    </row>
    <row r="230" spans="1:12" ht="18" customHeight="1" x14ac:dyDescent="0.25">
      <c r="A230" s="12" t="s">
        <v>345</v>
      </c>
      <c r="B230" s="13" t="s">
        <v>48</v>
      </c>
      <c r="C230" s="68">
        <v>759</v>
      </c>
      <c r="D230" s="66" t="s">
        <v>321</v>
      </c>
      <c r="E230" s="27">
        <v>1687</v>
      </c>
      <c r="F230" s="36"/>
      <c r="G23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0" s="35"/>
      <c r="I23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0" s="36"/>
      <c r="K23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0" s="46"/>
    </row>
    <row r="231" spans="1:12" ht="18" customHeight="1" x14ac:dyDescent="0.25">
      <c r="A231" s="12" t="s">
        <v>25</v>
      </c>
      <c r="B231" s="13" t="s">
        <v>48</v>
      </c>
      <c r="C231" s="68">
        <v>757</v>
      </c>
      <c r="D231" s="66" t="s">
        <v>322</v>
      </c>
      <c r="E231" s="27">
        <v>376</v>
      </c>
      <c r="F231" s="36"/>
      <c r="G23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1" s="35"/>
      <c r="I23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1" s="36"/>
      <c r="K23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1" s="46"/>
    </row>
    <row r="232" spans="1:12" ht="18" customHeight="1" x14ac:dyDescent="0.25">
      <c r="A232" s="12" t="s">
        <v>25</v>
      </c>
      <c r="B232" s="13" t="s">
        <v>48</v>
      </c>
      <c r="C232" s="68">
        <v>758</v>
      </c>
      <c r="D232" s="66" t="s">
        <v>323</v>
      </c>
      <c r="E232" s="27">
        <v>376</v>
      </c>
      <c r="F232" s="36"/>
      <c r="G23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2" s="35"/>
      <c r="I23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2" s="36"/>
      <c r="K23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2" s="46"/>
    </row>
    <row r="233" spans="1:12" ht="18" customHeight="1" x14ac:dyDescent="0.25">
      <c r="A233" s="12" t="s">
        <v>25</v>
      </c>
      <c r="B233" s="13" t="s">
        <v>48</v>
      </c>
      <c r="C233" s="68">
        <v>764</v>
      </c>
      <c r="D233" s="66" t="s">
        <v>324</v>
      </c>
      <c r="E233" s="27">
        <v>376</v>
      </c>
      <c r="F233" s="36"/>
      <c r="G23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3" s="35"/>
      <c r="I23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3" s="36"/>
      <c r="K23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3" s="46"/>
    </row>
    <row r="234" spans="1:12" ht="18" customHeight="1" x14ac:dyDescent="0.25">
      <c r="A234" s="12" t="s">
        <v>25</v>
      </c>
      <c r="B234" s="13" t="s">
        <v>48</v>
      </c>
      <c r="C234" s="68">
        <v>765</v>
      </c>
      <c r="D234" s="66" t="s">
        <v>325</v>
      </c>
      <c r="E234" s="27">
        <v>376</v>
      </c>
      <c r="F234" s="36"/>
      <c r="G23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4" s="35"/>
      <c r="I23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4" s="36"/>
      <c r="K23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4" s="46"/>
    </row>
    <row r="235" spans="1:12" ht="18" customHeight="1" x14ac:dyDescent="0.25">
      <c r="A235" s="12" t="s">
        <v>25</v>
      </c>
      <c r="B235" s="13" t="s">
        <v>48</v>
      </c>
      <c r="C235" s="68">
        <v>760</v>
      </c>
      <c r="D235" s="66" t="s">
        <v>326</v>
      </c>
      <c r="E235" s="27">
        <v>376</v>
      </c>
      <c r="F235" s="36"/>
      <c r="G23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5" s="35"/>
      <c r="I23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5" s="36"/>
      <c r="K23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5" s="46"/>
    </row>
    <row r="236" spans="1:12" ht="18" customHeight="1" x14ac:dyDescent="0.25">
      <c r="A236" s="12" t="s">
        <v>25</v>
      </c>
      <c r="B236" s="13" t="s">
        <v>48</v>
      </c>
      <c r="C236" s="68">
        <v>766</v>
      </c>
      <c r="D236" s="66" t="s">
        <v>327</v>
      </c>
      <c r="E236" s="27">
        <v>376</v>
      </c>
      <c r="F236" s="36"/>
      <c r="G23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6" s="35"/>
      <c r="I23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6" s="36"/>
      <c r="K23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6" s="46"/>
    </row>
    <row r="237" spans="1:12" ht="18" customHeight="1" x14ac:dyDescent="0.25">
      <c r="A237" s="12" t="s">
        <v>25</v>
      </c>
      <c r="B237" s="13" t="s">
        <v>48</v>
      </c>
      <c r="C237" s="68">
        <v>769</v>
      </c>
      <c r="D237" s="66" t="s">
        <v>328</v>
      </c>
      <c r="E237" s="27">
        <v>376</v>
      </c>
      <c r="F237" s="36"/>
      <c r="G23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7" s="35"/>
      <c r="I23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7" s="36"/>
      <c r="K23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7" s="46"/>
    </row>
    <row r="238" spans="1:12" ht="18" customHeight="1" x14ac:dyDescent="0.25">
      <c r="A238" s="12" t="s">
        <v>25</v>
      </c>
      <c r="B238" s="13" t="s">
        <v>48</v>
      </c>
      <c r="C238" s="68">
        <v>770</v>
      </c>
      <c r="D238" s="66" t="s">
        <v>329</v>
      </c>
      <c r="E238" s="27">
        <v>376</v>
      </c>
      <c r="F238" s="36"/>
      <c r="G23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8" s="35"/>
      <c r="I23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8" s="36"/>
      <c r="K23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8" s="46"/>
    </row>
    <row r="239" spans="1:12" ht="18" customHeight="1" x14ac:dyDescent="0.25">
      <c r="A239" s="12" t="s">
        <v>25</v>
      </c>
      <c r="B239" s="13" t="s">
        <v>48</v>
      </c>
      <c r="C239" s="68">
        <v>771</v>
      </c>
      <c r="D239" s="66" t="s">
        <v>330</v>
      </c>
      <c r="E239" s="27">
        <v>376</v>
      </c>
      <c r="F239" s="36"/>
      <c r="G23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39" s="35"/>
      <c r="I23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39" s="36"/>
      <c r="K23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39" s="46"/>
    </row>
    <row r="240" spans="1:12" ht="18" customHeight="1" x14ac:dyDescent="0.25">
      <c r="A240" s="12" t="s">
        <v>25</v>
      </c>
      <c r="B240" s="13" t="s">
        <v>48</v>
      </c>
      <c r="C240" s="68">
        <v>767</v>
      </c>
      <c r="D240" s="66" t="s">
        <v>331</v>
      </c>
      <c r="E240" s="27">
        <v>376</v>
      </c>
      <c r="F240" s="36"/>
      <c r="G24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0" s="35"/>
      <c r="I24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0" s="36"/>
      <c r="K24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0" s="46"/>
    </row>
    <row r="241" spans="1:12" ht="18" customHeight="1" x14ac:dyDescent="0.25">
      <c r="A241" s="12" t="s">
        <v>25</v>
      </c>
      <c r="B241" s="13" t="s">
        <v>48</v>
      </c>
      <c r="C241" s="68">
        <v>768</v>
      </c>
      <c r="D241" s="66" t="s">
        <v>332</v>
      </c>
      <c r="E241" s="27">
        <v>376</v>
      </c>
      <c r="F241" s="36"/>
      <c r="G24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1" s="35"/>
      <c r="I24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1" s="36"/>
      <c r="K24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1" s="46"/>
    </row>
    <row r="242" spans="1:12" ht="18" customHeight="1" x14ac:dyDescent="0.25">
      <c r="A242" s="12" t="s">
        <v>25</v>
      </c>
      <c r="B242" s="13" t="s">
        <v>48</v>
      </c>
      <c r="C242" s="68">
        <v>775</v>
      </c>
      <c r="D242" s="66" t="s">
        <v>333</v>
      </c>
      <c r="E242" s="27">
        <v>376</v>
      </c>
      <c r="F242" s="36"/>
      <c r="G24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2" s="35"/>
      <c r="I242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2" s="36"/>
      <c r="K24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2" s="46"/>
    </row>
    <row r="243" spans="1:12" ht="18" customHeight="1" x14ac:dyDescent="0.25">
      <c r="A243" s="12" t="s">
        <v>25</v>
      </c>
      <c r="B243" s="13" t="s">
        <v>48</v>
      </c>
      <c r="C243" s="68">
        <v>776</v>
      </c>
      <c r="D243" s="66" t="s">
        <v>334</v>
      </c>
      <c r="E243" s="27">
        <v>376</v>
      </c>
      <c r="F243" s="36"/>
      <c r="G24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3" s="35"/>
      <c r="I243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3" s="36"/>
      <c r="K24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3" s="46"/>
    </row>
    <row r="244" spans="1:12" ht="18" customHeight="1" x14ac:dyDescent="0.25">
      <c r="A244" s="12" t="s">
        <v>26</v>
      </c>
      <c r="B244" s="13" t="s">
        <v>48</v>
      </c>
      <c r="C244" s="68">
        <v>762</v>
      </c>
      <c r="D244" s="66" t="s">
        <v>335</v>
      </c>
      <c r="E244" s="27">
        <v>267</v>
      </c>
      <c r="F244" s="36"/>
      <c r="G24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4" s="35"/>
      <c r="I244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4" s="36"/>
      <c r="K24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4" s="46"/>
    </row>
    <row r="245" spans="1:12" ht="18" customHeight="1" x14ac:dyDescent="0.25">
      <c r="A245" s="12" t="s">
        <v>26</v>
      </c>
      <c r="B245" s="13" t="s">
        <v>48</v>
      </c>
      <c r="C245" s="68">
        <v>946</v>
      </c>
      <c r="D245" s="66" t="s">
        <v>336</v>
      </c>
      <c r="E245" s="27">
        <v>267</v>
      </c>
      <c r="F245" s="36"/>
      <c r="G24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5" s="35"/>
      <c r="I245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5" s="36"/>
      <c r="K24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5" s="46"/>
    </row>
    <row r="246" spans="1:12" ht="18" customHeight="1" x14ac:dyDescent="0.25">
      <c r="A246" s="12" t="s">
        <v>26</v>
      </c>
      <c r="B246" s="13" t="s">
        <v>48</v>
      </c>
      <c r="C246" s="68">
        <v>763</v>
      </c>
      <c r="D246" s="66" t="s">
        <v>337</v>
      </c>
      <c r="E246" s="27">
        <v>267</v>
      </c>
      <c r="F246" s="36"/>
      <c r="G24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6" s="35"/>
      <c r="I246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6" s="36"/>
      <c r="K24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6" s="46"/>
    </row>
    <row r="247" spans="1:12" ht="18" customHeight="1" x14ac:dyDescent="0.25">
      <c r="A247" s="12" t="s">
        <v>348</v>
      </c>
      <c r="B247" s="13" t="s">
        <v>48</v>
      </c>
      <c r="C247" s="68">
        <v>634</v>
      </c>
      <c r="D247" s="66" t="s">
        <v>338</v>
      </c>
      <c r="E247" s="27">
        <v>1697</v>
      </c>
      <c r="F247" s="36"/>
      <c r="G24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7" s="35"/>
      <c r="I247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7" s="36"/>
      <c r="K24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7" s="46"/>
    </row>
    <row r="248" spans="1:12" ht="18" customHeight="1" x14ac:dyDescent="0.25">
      <c r="A248" s="12" t="s">
        <v>27</v>
      </c>
      <c r="B248" s="13" t="s">
        <v>48</v>
      </c>
      <c r="C248" s="68">
        <v>948</v>
      </c>
      <c r="D248" s="66" t="s">
        <v>339</v>
      </c>
      <c r="E248" s="27">
        <v>1415</v>
      </c>
      <c r="F248" s="36"/>
      <c r="G24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8" s="35"/>
      <c r="I248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8" s="36"/>
      <c r="K24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8" s="46"/>
    </row>
    <row r="249" spans="1:12" ht="18" customHeight="1" x14ac:dyDescent="0.25">
      <c r="A249" s="12" t="s">
        <v>28</v>
      </c>
      <c r="B249" s="13" t="s">
        <v>48</v>
      </c>
      <c r="C249" s="68">
        <v>633</v>
      </c>
      <c r="D249" s="66" t="s">
        <v>340</v>
      </c>
      <c r="E249" s="27">
        <v>1298</v>
      </c>
      <c r="F249" s="36"/>
      <c r="G24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49" s="35"/>
      <c r="I249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49" s="36"/>
      <c r="K24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49" s="46"/>
    </row>
    <row r="250" spans="1:12" ht="18" customHeight="1" x14ac:dyDescent="0.25">
      <c r="A250" s="12" t="s">
        <v>28</v>
      </c>
      <c r="B250" s="13" t="s">
        <v>48</v>
      </c>
      <c r="C250" s="68">
        <v>949</v>
      </c>
      <c r="D250" s="66" t="s">
        <v>341</v>
      </c>
      <c r="E250" s="27">
        <v>1298</v>
      </c>
      <c r="F250" s="36"/>
      <c r="G25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0" s="35"/>
      <c r="I250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0" s="36"/>
      <c r="K25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0" s="46"/>
    </row>
    <row r="251" spans="1:12" ht="18" customHeight="1" x14ac:dyDescent="0.25">
      <c r="A251" s="12" t="s">
        <v>28</v>
      </c>
      <c r="B251" s="13" t="s">
        <v>48</v>
      </c>
      <c r="C251" s="68">
        <v>774</v>
      </c>
      <c r="D251" s="66" t="s">
        <v>342</v>
      </c>
      <c r="E251" s="27">
        <v>1298</v>
      </c>
      <c r="F251" s="36"/>
      <c r="G25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1" s="35"/>
      <c r="I251" s="60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1" s="36"/>
      <c r="K25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1" s="46"/>
    </row>
    <row r="252" spans="1:12" ht="18" customHeight="1" x14ac:dyDescent="0.25">
      <c r="A252" s="28" t="s">
        <v>56</v>
      </c>
      <c r="B252" s="29"/>
      <c r="C252" s="30"/>
      <c r="D252" s="30"/>
      <c r="E252" s="30"/>
      <c r="F252" s="50">
        <f>SUM(F253:F276)</f>
        <v>0</v>
      </c>
      <c r="G252" s="51">
        <f>SUM(G253:G276)</f>
        <v>0</v>
      </c>
      <c r="H252" s="31"/>
      <c r="I252" s="31"/>
      <c r="J252" s="50">
        <f>SUM(J253:J276)</f>
        <v>0</v>
      </c>
      <c r="K252" s="51">
        <f>SUM(K253:K276)</f>
        <v>0</v>
      </c>
      <c r="L252" s="48"/>
    </row>
    <row r="253" spans="1:12" ht="18" customHeight="1" x14ac:dyDescent="0.25">
      <c r="A253" s="12" t="s">
        <v>29</v>
      </c>
      <c r="B253" s="13" t="s">
        <v>50</v>
      </c>
      <c r="C253" s="27"/>
      <c r="D253" s="27"/>
      <c r="E253" s="27">
        <v>537</v>
      </c>
      <c r="F253" s="35"/>
      <c r="G25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3" s="35"/>
      <c r="I25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3" s="35"/>
      <c r="K25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3" s="46"/>
    </row>
    <row r="254" spans="1:12" ht="18" customHeight="1" x14ac:dyDescent="0.25">
      <c r="A254" s="58" t="s">
        <v>358</v>
      </c>
      <c r="B254" s="59" t="s">
        <v>50</v>
      </c>
      <c r="C254" s="27"/>
      <c r="D254" s="27"/>
      <c r="E254" s="27">
        <v>318</v>
      </c>
      <c r="F254" s="35"/>
      <c r="G25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4" s="35"/>
      <c r="I25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4" s="35"/>
      <c r="K25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4" s="46"/>
    </row>
    <row r="255" spans="1:12" ht="18" customHeight="1" x14ac:dyDescent="0.25">
      <c r="A255" s="12" t="s">
        <v>30</v>
      </c>
      <c r="B255" s="13" t="s">
        <v>50</v>
      </c>
      <c r="C255" s="27"/>
      <c r="D255" s="27"/>
      <c r="E255" s="27">
        <v>662</v>
      </c>
      <c r="F255" s="35"/>
      <c r="G25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5" s="35"/>
      <c r="I25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5" s="35"/>
      <c r="K25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5" s="46"/>
    </row>
    <row r="256" spans="1:12" ht="18" customHeight="1" x14ac:dyDescent="0.25">
      <c r="A256" s="12" t="s">
        <v>31</v>
      </c>
      <c r="B256" s="13" t="s">
        <v>50</v>
      </c>
      <c r="C256" s="27"/>
      <c r="D256" s="27"/>
      <c r="E256" s="27">
        <v>527</v>
      </c>
      <c r="F256" s="35"/>
      <c r="G25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6" s="35"/>
      <c r="I25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6" s="35"/>
      <c r="K25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6" s="46"/>
    </row>
    <row r="257" spans="1:12" ht="18" customHeight="1" x14ac:dyDescent="0.25">
      <c r="A257" s="12" t="s">
        <v>32</v>
      </c>
      <c r="B257" s="13" t="s">
        <v>50</v>
      </c>
      <c r="C257" s="27"/>
      <c r="D257" s="27"/>
      <c r="E257" s="27">
        <v>395</v>
      </c>
      <c r="F257" s="35"/>
      <c r="G25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7" s="35"/>
      <c r="I257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7" s="35"/>
      <c r="K25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7" s="46"/>
    </row>
    <row r="258" spans="1:12" ht="18" customHeight="1" x14ac:dyDescent="0.25">
      <c r="A258" s="12" t="s">
        <v>33</v>
      </c>
      <c r="B258" s="13" t="s">
        <v>50</v>
      </c>
      <c r="C258" s="27"/>
      <c r="D258" s="27"/>
      <c r="E258" s="27">
        <v>437</v>
      </c>
      <c r="F258" s="35"/>
      <c r="G25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8" s="35"/>
      <c r="I25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8" s="35"/>
      <c r="K25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8" s="46"/>
    </row>
    <row r="259" spans="1:12" ht="18" customHeight="1" x14ac:dyDescent="0.25">
      <c r="A259" s="12" t="s">
        <v>34</v>
      </c>
      <c r="B259" s="13" t="s">
        <v>50</v>
      </c>
      <c r="C259" s="27"/>
      <c r="D259" s="27"/>
      <c r="E259" s="27">
        <v>2380</v>
      </c>
      <c r="F259" s="35"/>
      <c r="G25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59" s="35"/>
      <c r="I259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59" s="35"/>
      <c r="K25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59" s="46"/>
    </row>
    <row r="260" spans="1:12" ht="18" customHeight="1" x14ac:dyDescent="0.25">
      <c r="A260" s="12" t="s">
        <v>35</v>
      </c>
      <c r="B260" s="13" t="s">
        <v>50</v>
      </c>
      <c r="C260" s="27"/>
      <c r="D260" s="27"/>
      <c r="E260" s="27">
        <v>249</v>
      </c>
      <c r="F260" s="35"/>
      <c r="G26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0" s="35"/>
      <c r="I260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0" s="35"/>
      <c r="K26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0" s="46"/>
    </row>
    <row r="261" spans="1:12" ht="18" customHeight="1" x14ac:dyDescent="0.25">
      <c r="A261" s="58" t="s">
        <v>359</v>
      </c>
      <c r="B261" s="59" t="s">
        <v>50</v>
      </c>
      <c r="C261" s="27"/>
      <c r="D261" s="27"/>
      <c r="E261" s="27">
        <v>79</v>
      </c>
      <c r="F261" s="35"/>
      <c r="G26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1" s="35"/>
      <c r="I261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1" s="35"/>
      <c r="K26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1" s="46"/>
    </row>
    <row r="262" spans="1:12" ht="18" customHeight="1" x14ac:dyDescent="0.25">
      <c r="A262" s="58" t="s">
        <v>360</v>
      </c>
      <c r="B262" s="59" t="s">
        <v>50</v>
      </c>
      <c r="C262" s="27"/>
      <c r="D262" s="27"/>
      <c r="E262" s="27">
        <v>36</v>
      </c>
      <c r="F262" s="35"/>
      <c r="G26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2" s="35"/>
      <c r="I262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2" s="35"/>
      <c r="K26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2" s="46"/>
    </row>
    <row r="263" spans="1:12" ht="18" customHeight="1" x14ac:dyDescent="0.25">
      <c r="A263" s="12" t="s">
        <v>343</v>
      </c>
      <c r="B263" s="13" t="s">
        <v>50</v>
      </c>
      <c r="C263" s="27"/>
      <c r="D263" s="27"/>
      <c r="E263" s="27">
        <v>157</v>
      </c>
      <c r="F263" s="35"/>
      <c r="G26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3" s="35"/>
      <c r="I26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3" s="35"/>
      <c r="K26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3" s="46"/>
    </row>
    <row r="264" spans="1:12" ht="18" customHeight="1" x14ac:dyDescent="0.25">
      <c r="A264" s="12" t="s">
        <v>37</v>
      </c>
      <c r="B264" s="13" t="s">
        <v>50</v>
      </c>
      <c r="C264" s="27"/>
      <c r="D264" s="27"/>
      <c r="E264" s="27">
        <v>90</v>
      </c>
      <c r="F264" s="35"/>
      <c r="G26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4" s="35"/>
      <c r="I26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4" s="35"/>
      <c r="K26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4" s="46"/>
    </row>
    <row r="265" spans="1:12" ht="18" customHeight="1" x14ac:dyDescent="0.25">
      <c r="A265" s="58"/>
      <c r="B265" s="59"/>
      <c r="C265" s="27"/>
      <c r="D265" s="27"/>
      <c r="E265" s="27"/>
      <c r="F265" s="35"/>
      <c r="G26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5" s="35"/>
      <c r="I26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5" s="35"/>
      <c r="K26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5" s="46"/>
    </row>
    <row r="266" spans="1:12" ht="18" customHeight="1" x14ac:dyDescent="0.25">
      <c r="A266" s="12" t="s">
        <v>38</v>
      </c>
      <c r="B266" s="13" t="s">
        <v>50</v>
      </c>
      <c r="C266" s="27"/>
      <c r="D266" s="27"/>
      <c r="E266" s="27">
        <v>476</v>
      </c>
      <c r="F266" s="35"/>
      <c r="G26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6" s="35"/>
      <c r="I26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6" s="35"/>
      <c r="K26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6" s="46"/>
    </row>
    <row r="267" spans="1:12" ht="18" customHeight="1" x14ac:dyDescent="0.25">
      <c r="A267" s="12" t="s">
        <v>39</v>
      </c>
      <c r="B267" s="13" t="s">
        <v>50</v>
      </c>
      <c r="C267" s="27"/>
      <c r="D267" s="27"/>
      <c r="E267" s="27">
        <v>234</v>
      </c>
      <c r="F267" s="35"/>
      <c r="G267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7" s="35"/>
      <c r="I267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7" s="35"/>
      <c r="K267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7" s="46"/>
    </row>
    <row r="268" spans="1:12" ht="18" customHeight="1" x14ac:dyDescent="0.25">
      <c r="A268" s="12" t="s">
        <v>344</v>
      </c>
      <c r="B268" s="13" t="s">
        <v>50</v>
      </c>
      <c r="C268" s="27"/>
      <c r="D268" s="27"/>
      <c r="E268" s="27">
        <v>10.77</v>
      </c>
      <c r="F268" s="35"/>
      <c r="G268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8" s="35"/>
      <c r="I268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8" s="35"/>
      <c r="K268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8" s="46"/>
    </row>
    <row r="269" spans="1:12" ht="18" customHeight="1" x14ac:dyDescent="0.25">
      <c r="A269" s="12" t="s">
        <v>41</v>
      </c>
      <c r="B269" s="13" t="s">
        <v>50</v>
      </c>
      <c r="C269" s="27"/>
      <c r="D269" s="27"/>
      <c r="E269" s="27">
        <v>17.79</v>
      </c>
      <c r="F269" s="35"/>
      <c r="G269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69" s="35"/>
      <c r="I269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69" s="35"/>
      <c r="K269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69" s="46"/>
    </row>
    <row r="270" spans="1:12" ht="18" customHeight="1" x14ac:dyDescent="0.25">
      <c r="A270" s="12" t="s">
        <v>42</v>
      </c>
      <c r="B270" s="13" t="s">
        <v>50</v>
      </c>
      <c r="C270" s="27"/>
      <c r="D270" s="27"/>
      <c r="E270" s="27">
        <v>14.95</v>
      </c>
      <c r="F270" s="35"/>
      <c r="G270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0" s="35"/>
      <c r="I270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0" s="35"/>
      <c r="K270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0" s="46"/>
    </row>
    <row r="271" spans="1:12" ht="18" customHeight="1" x14ac:dyDescent="0.25">
      <c r="A271" s="12" t="s">
        <v>43</v>
      </c>
      <c r="B271" s="13" t="s">
        <v>50</v>
      </c>
      <c r="C271" s="27"/>
      <c r="D271" s="27"/>
      <c r="E271" s="27">
        <v>14.95</v>
      </c>
      <c r="F271" s="35"/>
      <c r="G271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1" s="35"/>
      <c r="I271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1" s="35"/>
      <c r="K271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1" s="46"/>
    </row>
    <row r="272" spans="1:12" ht="18" customHeight="1" x14ac:dyDescent="0.25">
      <c r="A272" s="12" t="s">
        <v>44</v>
      </c>
      <c r="B272" s="13" t="s">
        <v>50</v>
      </c>
      <c r="C272" s="27"/>
      <c r="D272" s="27"/>
      <c r="E272" s="27">
        <v>14.95</v>
      </c>
      <c r="F272" s="35"/>
      <c r="G272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2" s="35"/>
      <c r="I272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2" s="35"/>
      <c r="K272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2" s="46"/>
    </row>
    <row r="273" spans="1:12" ht="18" customHeight="1" x14ac:dyDescent="0.25">
      <c r="A273" s="12" t="s">
        <v>45</v>
      </c>
      <c r="B273" s="13" t="s">
        <v>50</v>
      </c>
      <c r="C273" s="27"/>
      <c r="D273" s="27"/>
      <c r="E273" s="27">
        <v>1</v>
      </c>
      <c r="F273" s="35"/>
      <c r="G273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3" s="35"/>
      <c r="I273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3" s="35"/>
      <c r="K273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3" s="46"/>
    </row>
    <row r="274" spans="1:12" ht="18" customHeight="1" x14ac:dyDescent="0.25">
      <c r="A274" s="12" t="s">
        <v>46</v>
      </c>
      <c r="B274" s="13" t="s">
        <v>50</v>
      </c>
      <c r="C274" s="27"/>
      <c r="D274" s="27"/>
      <c r="E274" s="27">
        <v>1</v>
      </c>
      <c r="F274" s="35"/>
      <c r="G274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4" s="35"/>
      <c r="I274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4" s="35"/>
      <c r="K274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4" s="46"/>
    </row>
    <row r="275" spans="1:12" ht="18" customHeight="1" x14ac:dyDescent="0.25">
      <c r="A275" s="12"/>
      <c r="B275" s="13"/>
      <c r="C275" s="27"/>
      <c r="D275" s="27"/>
      <c r="E275" s="27"/>
      <c r="F275" s="35"/>
      <c r="G275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5" s="35"/>
      <c r="I275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5" s="35"/>
      <c r="K275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5" s="46"/>
    </row>
    <row r="276" spans="1:12" ht="18" customHeight="1" x14ac:dyDescent="0.25">
      <c r="A276" s="12" t="s">
        <v>47</v>
      </c>
      <c r="B276" s="13" t="s">
        <v>51</v>
      </c>
      <c r="C276" s="27"/>
      <c r="D276" s="27"/>
      <c r="E276" s="27">
        <v>84</v>
      </c>
      <c r="F276" s="35"/>
      <c r="G276" s="26" t="str">
        <f>IF(Tabuľka37[[#This Row],[Koeficient štandardného výstupu v EUR  na mernú jednotku]]*Tabuľka37[[#This Row],[počet/výmera v čase predloženia ŽoNFP6]]=0,"",Tabuľka37[[#This Row],[Koeficient štandardného výstupu v EUR  na mernú jednotku]]*Tabuľka37[[#This Row],[počet/výmera v čase predloženia ŽoNFP6]])</f>
        <v/>
      </c>
      <c r="H276" s="35"/>
      <c r="I276" s="3">
        <f>IF(AND(Tabuľka37[[#This Row],[počet/výmera v čase predloženia ŽoNFP6]]&gt;0,Tabuľka37[[#This Row],[Okres umiestnenia  poľnohospodárskej pôdy/okres registrácie chovu zvierat]]=""),1,IF(AND(Tabuľka37[[#This Row],[Okres umiestnenia  poľnohospodárskej pôdy/okres registrácie chovu zvierat]]&lt;&gt;"",Tabuľka37[[#This Row],[počet/výmera v čase predloženia ŽoNFP6]]=""),1,0))</f>
        <v>0</v>
      </c>
      <c r="J276" s="35"/>
      <c r="K276" s="26" t="str">
        <f>IF(Tabuľka37[[#This Row],[Koeficient štandardného výstupu v EUR  na mernú jednotku]]*Tabuľka37[[#This Row],[počet/výmera podľa podnikateľského plánu]]=0,"",Tabuľka37[[#This Row],[Koeficient štandardného výstupu v EUR  na mernú jednotku]]*Tabuľka37[[#This Row],[počet/výmera podľa podnikateľského plánu]])</f>
        <v/>
      </c>
      <c r="L276" s="46"/>
    </row>
    <row r="277" spans="1:12" ht="18" customHeight="1" x14ac:dyDescent="0.25">
      <c r="A277" s="21" t="s">
        <v>57</v>
      </c>
      <c r="B277" s="22"/>
      <c r="C277" s="23"/>
      <c r="D277" s="23"/>
      <c r="E277" s="23"/>
      <c r="F277" s="24"/>
      <c r="G277" s="25">
        <f>SUM(G253:G276,G8:G251)</f>
        <v>0</v>
      </c>
      <c r="H277" s="24"/>
      <c r="I277" s="24"/>
      <c r="J277" s="24"/>
      <c r="K277" s="25">
        <f>SUM(K253:K276,K8:K251)</f>
        <v>0</v>
      </c>
      <c r="L277" s="24"/>
    </row>
    <row r="278" spans="1:12" x14ac:dyDescent="0.25">
      <c r="A278" s="96" t="str">
        <f>IF(AND(Tabuľka37[[#Totals],[Dosiahnutý štandardný výstup v čase predloženia ŽoNFP5]]=0,Tabuľka37[[#Totals],[Dosiahnutý štandardný výstup podľa podnikateľského plánu]]=0),"",IF(AND(Tabuľka37[[#Totals],[Dosiahnutý štandardný výstup v čase predloženia ŽoNFP5]]=0,Tabuľka37[[#Totals],[Dosiahnutý štandardný výstup podľa podnikateľského plánu]]&gt;0),"",IF(AND(Tabuľka37[[#Totals],[Dosiahnutý štandardný výstup v čase predloženia ŽoNFP5]]&gt;0,Tabuľka37[[#Totals],[Dosiahnutý štandardný výstup podľa podnikateľského plánu]]=0),"",IF(Tabuľka37[[#Totals],[Dosiahnutý štandardný výstup podľa podnikateľského plánu]]&lt;Tabuľka37[[#Totals],[Dosiahnutý štandardný výstup v čase predloženia ŽoNFP5]],"hodnota štandardného výstupu podnikateľského plánu nedosahuje hodnotu štandardného výstupu pri podaní ŽoNFP",""))))</f>
        <v/>
      </c>
      <c r="B278" s="96"/>
      <c r="C278" s="96"/>
      <c r="D278" s="96"/>
      <c r="E278" s="96"/>
      <c r="F278" s="96"/>
    </row>
    <row r="279" spans="1:12" x14ac:dyDescent="0.25">
      <c r="A279" s="4"/>
      <c r="B279" s="4"/>
      <c r="C279" s="4"/>
      <c r="D279" s="4"/>
    </row>
    <row r="280" spans="1:12" x14ac:dyDescent="0.25">
      <c r="A280" s="97" t="str">
        <f>IF(Tabuľka37[[#Totals],[Dosiahnutý štandardný výstup v čase predloženia ŽoNFP5]]=0,"nie sú vyplnené hodnoty v čase predloženia ŽoNFP","")</f>
        <v>nie sú vyplnené hodnoty v čase predloženia ŽoNFP</v>
      </c>
      <c r="B280" s="97"/>
      <c r="C280" s="55"/>
      <c r="D280" s="55"/>
    </row>
    <row r="281" spans="1:12" x14ac:dyDescent="0.25">
      <c r="A281" s="97" t="str">
        <f>IF(Tabuľka37[[#Totals],[Dosiahnutý štandardný výstup v čase predloženia ŽoNFP5]]=0,"",IF(Tabuľka37[[#Totals],[Dosiahnutý štandardný výstup v čase predloženia ŽoNFP5]]&lt;10000,"hodnota štandardného výstupu pri predložení ŽoNFP nedosahuje minimálnu hranicu",IF(Tabuľka37[[#Totals],[Dosiahnutý štandardný výstup v čase predloženia ŽoNFP5]]&gt;50000,"hodnota štandardného výstupu pri predložení ŽoNFP presahuje maximálnu hranicu","")))</f>
        <v/>
      </c>
      <c r="B281" s="97"/>
      <c r="C281" s="55"/>
      <c r="D281" s="55"/>
    </row>
    <row r="282" spans="1:12" x14ac:dyDescent="0.25">
      <c r="A282" s="96" t="str">
        <f>IF(Tabuľka37[[#Totals],[Dosiahnutý štandardný výstup podľa podnikateľského plánu]]=0,"nie sú vyplnené hodnoty podnikateľského plánu","")</f>
        <v>nie sú vyplnené hodnoty podnikateľského plánu</v>
      </c>
      <c r="B282" s="96"/>
      <c r="C282" s="54"/>
      <c r="D282" s="54"/>
    </row>
    <row r="283" spans="1:12" ht="17.25" customHeight="1" x14ac:dyDescent="0.25">
      <c r="A283" s="93" t="s">
        <v>58</v>
      </c>
      <c r="B283" s="93"/>
      <c r="C283" s="93"/>
      <c r="D283" s="93"/>
      <c r="E283" s="93"/>
      <c r="F283" s="93"/>
      <c r="G283" s="93"/>
    </row>
    <row r="284" spans="1:12" x14ac:dyDescent="0.25">
      <c r="A284" s="98" t="s">
        <v>361</v>
      </c>
      <c r="B284" s="93"/>
      <c r="C284" s="93"/>
      <c r="D284" s="93"/>
      <c r="E284" s="93"/>
      <c r="F284" s="93"/>
      <c r="G284" s="93"/>
    </row>
    <row r="285" spans="1:12" ht="12.6" customHeight="1" x14ac:dyDescent="0.25">
      <c r="A285" s="93" t="s">
        <v>362</v>
      </c>
      <c r="B285" s="93"/>
      <c r="C285" s="93"/>
      <c r="D285" s="93"/>
      <c r="E285" s="93"/>
      <c r="F285" s="93"/>
      <c r="G285" s="93"/>
    </row>
    <row r="286" spans="1:12" x14ac:dyDescent="0.25">
      <c r="A286" s="93" t="s">
        <v>355</v>
      </c>
      <c r="B286" s="93"/>
      <c r="C286" s="93"/>
      <c r="D286" s="93"/>
      <c r="E286" s="93"/>
      <c r="F286" s="93"/>
      <c r="G286" s="93"/>
    </row>
    <row r="287" spans="1:12" ht="43.5" customHeight="1" x14ac:dyDescent="0.25">
      <c r="A287" s="93" t="s">
        <v>363</v>
      </c>
      <c r="B287" s="93"/>
      <c r="C287" s="93"/>
      <c r="D287" s="93"/>
      <c r="E287" s="93"/>
      <c r="F287" s="93"/>
      <c r="G287" s="93"/>
    </row>
    <row r="288" spans="1:12" x14ac:dyDescent="0.25">
      <c r="A288" s="94" t="s">
        <v>356</v>
      </c>
      <c r="B288" s="94"/>
      <c r="C288" s="94"/>
      <c r="D288" s="94"/>
      <c r="E288" s="94"/>
      <c r="F288" s="94"/>
      <c r="G288" s="94"/>
    </row>
    <row r="289" spans="1:7" x14ac:dyDescent="0.25">
      <c r="A289" s="93"/>
      <c r="B289" s="93"/>
      <c r="C289" s="93"/>
      <c r="D289" s="93"/>
      <c r="E289" s="93"/>
      <c r="F289" s="93"/>
      <c r="G289" s="93"/>
    </row>
    <row r="290" spans="1:7" ht="36" customHeight="1" x14ac:dyDescent="0.25">
      <c r="A290" s="93"/>
      <c r="B290" s="93"/>
      <c r="C290" s="93"/>
      <c r="D290" s="93"/>
      <c r="E290" s="93"/>
      <c r="F290" s="93"/>
      <c r="G290" s="93"/>
    </row>
    <row r="291" spans="1:7" x14ac:dyDescent="0.25">
      <c r="A291" s="93"/>
      <c r="B291" s="93"/>
      <c r="C291" s="93"/>
      <c r="D291" s="93"/>
      <c r="E291" s="93"/>
      <c r="F291" s="93"/>
      <c r="G291" s="93"/>
    </row>
    <row r="292" spans="1:7" ht="25.5" customHeight="1" x14ac:dyDescent="0.25">
      <c r="A292" s="93"/>
      <c r="B292" s="93"/>
      <c r="C292" s="93"/>
      <c r="D292" s="93"/>
      <c r="E292" s="93"/>
      <c r="F292" s="93"/>
      <c r="G292" s="93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125" priority="19" operator="equal">
      <formula>"nie sú vyplnené hodnoty v čase predloženia ŽoNFP"</formula>
    </cfRule>
  </conditionalFormatting>
  <conditionalFormatting sqref="A281">
    <cfRule type="cellIs" dxfId="124" priority="17" operator="equal">
      <formula>"hodnota štandardného výstupu pri predložení ŽoNFP presahuje maximálnu hranicu"</formula>
    </cfRule>
    <cfRule type="cellIs" dxfId="123" priority="18" operator="equal">
      <formula>"hodnota štandardného výstupu pri predložení ŽoNFP nedosahuje minimálnu hranicu"</formula>
    </cfRule>
  </conditionalFormatting>
  <conditionalFormatting sqref="F8:F276">
    <cfRule type="expression" dxfId="122" priority="16">
      <formula>I8=1</formula>
    </cfRule>
  </conditionalFormatting>
  <conditionalFormatting sqref="L252 G8:G276">
    <cfRule type="expression" dxfId="121" priority="15">
      <formula>I8=1</formula>
    </cfRule>
  </conditionalFormatting>
  <conditionalFormatting sqref="I252 H8:H276">
    <cfRule type="expression" dxfId="120" priority="14">
      <formula>I8=1</formula>
    </cfRule>
  </conditionalFormatting>
  <conditionalFormatting sqref="J252">
    <cfRule type="expression" dxfId="119" priority="7">
      <formula>M252=1</formula>
    </cfRule>
  </conditionalFormatting>
  <conditionalFormatting sqref="K252">
    <cfRule type="expression" dxfId="118" priority="6">
      <formula>M252=1</formula>
    </cfRule>
  </conditionalFormatting>
  <conditionalFormatting sqref="A282:D282">
    <cfRule type="cellIs" dxfId="117" priority="5" operator="equal">
      <formula>"nie sú vyplnené hodnoty podnikateľského plánu"</formula>
    </cfRule>
  </conditionalFormatting>
  <conditionalFormatting sqref="A278">
    <cfRule type="cellIs" dxfId="116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115" priority="3" operator="equal">
      <formula>"Počet chýb"</formula>
    </cfRule>
  </conditionalFormatting>
  <conditionalFormatting sqref="K1">
    <cfRule type="cellIs" dxfId="114" priority="1" operator="equal">
      <formula>""</formula>
    </cfRule>
    <cfRule type="cellIs" dxfId="113" priority="2" operator="greaterThan">
      <formula>0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8:H48 H253:H276 H50:H251">
      <formula1>$M$8:$M$15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0" fitToHeight="3" orientation="landscape" r:id="rId1"/>
  <headerFooter>
    <oddHeader>&amp;C&amp;P&amp;N</oddHeader>
    <oddFooter>&amp;C &amp;8&amp;P / &amp;N</oddFooter>
  </headerFooter>
  <ignoredErrors>
    <ignoredError sqref="G252 G7 G8:G240 G241:G251" calculatedColumn="1"/>
    <ignoredError sqref="G253:G276" unlockedFormula="1" calculatedColumn="1"/>
    <ignoredError sqref="K252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2"/>
  <sheetViews>
    <sheetView workbookViewId="0">
      <selection activeCell="A2" sqref="A2"/>
    </sheetView>
  </sheetViews>
  <sheetFormatPr defaultColWidth="9.140625" defaultRowHeight="15" x14ac:dyDescent="0.25"/>
  <cols>
    <col min="1" max="1" width="68.28515625" style="3" bestFit="1" customWidth="1"/>
    <col min="2" max="3" width="11.7109375" style="3" customWidth="1"/>
    <col min="4" max="4" width="63.42578125" style="3" customWidth="1"/>
    <col min="5" max="5" width="14.7109375" style="3" customWidth="1"/>
    <col min="6" max="6" width="15" style="3" customWidth="1"/>
    <col min="7" max="7" width="18.42578125" style="3" customWidth="1"/>
    <col min="8" max="8" width="22.5703125" style="3" customWidth="1"/>
    <col min="9" max="9" width="9.140625" style="3" hidden="1" customWidth="1"/>
    <col min="10" max="10" width="15" style="3" customWidth="1"/>
    <col min="11" max="11" width="18.42578125" style="3" customWidth="1"/>
    <col min="12" max="12" width="10.85546875" style="3" hidden="1" customWidth="1"/>
    <col min="13" max="13" width="9.140625" style="3" customWidth="1"/>
    <col min="14" max="16384" width="9.140625" style="3"/>
  </cols>
  <sheetData>
    <row r="1" spans="1:12" x14ac:dyDescent="0.25">
      <c r="A1" s="5" t="s">
        <v>372</v>
      </c>
      <c r="B1" s="5"/>
      <c r="C1" s="5"/>
      <c r="D1" s="5"/>
      <c r="J1" s="52" t="str">
        <f>IF(K1="","","Počet chýb")</f>
        <v/>
      </c>
      <c r="K1" s="1" t="str">
        <f>IF(SUM(I8:I276)=0,"",SUM(I8:I276))</f>
        <v/>
      </c>
    </row>
    <row r="2" spans="1:12" x14ac:dyDescent="0.25">
      <c r="A2" s="5"/>
      <c r="B2" s="5"/>
      <c r="C2" s="5"/>
      <c r="D2" s="5"/>
    </row>
    <row r="3" spans="1:12" x14ac:dyDescent="0.25">
      <c r="A3" s="32" t="s">
        <v>59</v>
      </c>
      <c r="B3" s="95"/>
      <c r="C3" s="95"/>
      <c r="D3" s="95"/>
      <c r="E3" s="95"/>
      <c r="F3" s="95"/>
      <c r="G3" s="95"/>
      <c r="H3" s="95"/>
    </row>
    <row r="4" spans="1:12" x14ac:dyDescent="0.25">
      <c r="A4" s="32" t="s">
        <v>60</v>
      </c>
      <c r="B4" s="99"/>
      <c r="C4" s="99"/>
      <c r="D4" s="99"/>
      <c r="E4" s="99"/>
      <c r="F4" s="99"/>
      <c r="G4" s="99"/>
    </row>
    <row r="6" spans="1:12" ht="63.75" x14ac:dyDescent="0.25">
      <c r="A6" s="16" t="s">
        <v>54</v>
      </c>
      <c r="B6" s="17" t="s">
        <v>52</v>
      </c>
      <c r="C6" s="17" t="s">
        <v>145</v>
      </c>
      <c r="D6" s="17" t="s">
        <v>146</v>
      </c>
      <c r="E6" s="17" t="s">
        <v>53</v>
      </c>
      <c r="F6" s="17" t="s">
        <v>349</v>
      </c>
      <c r="G6" s="17" t="s">
        <v>350</v>
      </c>
      <c r="H6" s="37" t="s">
        <v>140</v>
      </c>
      <c r="I6" s="45" t="s">
        <v>143</v>
      </c>
      <c r="J6" s="37" t="s">
        <v>352</v>
      </c>
      <c r="K6" s="37" t="s">
        <v>351</v>
      </c>
    </row>
    <row r="7" spans="1:12" ht="15.75" x14ac:dyDescent="0.25">
      <c r="A7" s="6" t="s">
        <v>55</v>
      </c>
      <c r="B7" s="7"/>
      <c r="C7" s="7"/>
      <c r="D7" s="7"/>
      <c r="E7" s="8"/>
      <c r="F7" s="49">
        <f>SUM(F8:F251)</f>
        <v>0</v>
      </c>
      <c r="G7" s="49">
        <f>SUM(G8:G251)</f>
        <v>0</v>
      </c>
      <c r="H7" s="9"/>
      <c r="I7" s="9"/>
      <c r="J7" s="49">
        <f>SUM(J8:J251)</f>
        <v>0</v>
      </c>
      <c r="K7" s="49">
        <f>SUM(K8:K251)</f>
        <v>0</v>
      </c>
    </row>
    <row r="8" spans="1:12" ht="18" customHeight="1" x14ac:dyDescent="0.25">
      <c r="A8" s="75" t="s">
        <v>147</v>
      </c>
      <c r="B8" s="13" t="s">
        <v>48</v>
      </c>
      <c r="C8" s="76">
        <v>116</v>
      </c>
      <c r="D8" s="77" t="s">
        <v>148</v>
      </c>
      <c r="E8" s="83">
        <v>777</v>
      </c>
      <c r="F8" s="19"/>
      <c r="G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" s="35"/>
      <c r="I8" s="14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" s="19"/>
      <c r="K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" s="33" t="s">
        <v>69</v>
      </c>
    </row>
    <row r="9" spans="1:12" ht="18" customHeight="1" x14ac:dyDescent="0.25">
      <c r="A9" s="75" t="s">
        <v>147</v>
      </c>
      <c r="B9" s="13" t="s">
        <v>48</v>
      </c>
      <c r="C9" s="76">
        <v>102</v>
      </c>
      <c r="D9" s="77" t="s">
        <v>149</v>
      </c>
      <c r="E9" s="83">
        <v>777</v>
      </c>
      <c r="F9" s="19"/>
      <c r="G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" s="35"/>
      <c r="I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" s="19"/>
      <c r="K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" s="33" t="s">
        <v>70</v>
      </c>
    </row>
    <row r="10" spans="1:12" ht="18" customHeight="1" x14ac:dyDescent="0.25">
      <c r="A10" s="75" t="s">
        <v>147</v>
      </c>
      <c r="B10" s="13" t="s">
        <v>48</v>
      </c>
      <c r="C10" s="76">
        <v>101</v>
      </c>
      <c r="D10" s="77" t="s">
        <v>150</v>
      </c>
      <c r="E10" s="83">
        <v>777</v>
      </c>
      <c r="F10" s="19"/>
      <c r="G1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" s="35"/>
      <c r="I1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" s="19"/>
      <c r="K1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" s="33" t="s">
        <v>71</v>
      </c>
    </row>
    <row r="11" spans="1:12" ht="18" customHeight="1" x14ac:dyDescent="0.25">
      <c r="A11" s="75" t="s">
        <v>0</v>
      </c>
      <c r="B11" s="13" t="s">
        <v>48</v>
      </c>
      <c r="C11" s="76">
        <v>103</v>
      </c>
      <c r="D11" s="77" t="s">
        <v>151</v>
      </c>
      <c r="E11" s="83">
        <v>718</v>
      </c>
      <c r="F11" s="19"/>
      <c r="G1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" s="35"/>
      <c r="I1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" s="19"/>
      <c r="K1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" s="33" t="s">
        <v>72</v>
      </c>
    </row>
    <row r="12" spans="1:12" ht="18" customHeight="1" x14ac:dyDescent="0.25">
      <c r="A12" s="75" t="s">
        <v>1</v>
      </c>
      <c r="B12" s="13" t="s">
        <v>48</v>
      </c>
      <c r="C12" s="76">
        <v>104</v>
      </c>
      <c r="D12" s="77" t="s">
        <v>152</v>
      </c>
      <c r="E12" s="83">
        <v>538</v>
      </c>
      <c r="F12" s="19"/>
      <c r="G1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" s="35"/>
      <c r="I1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" s="19"/>
      <c r="K1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" s="33" t="s">
        <v>73</v>
      </c>
    </row>
    <row r="13" spans="1:12" ht="18" customHeight="1" x14ac:dyDescent="0.25">
      <c r="A13" s="75" t="s">
        <v>1</v>
      </c>
      <c r="B13" s="13" t="s">
        <v>48</v>
      </c>
      <c r="C13" s="76">
        <v>105</v>
      </c>
      <c r="D13" s="77" t="s">
        <v>153</v>
      </c>
      <c r="E13" s="83">
        <v>538</v>
      </c>
      <c r="F13" s="19"/>
      <c r="G1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" s="35"/>
      <c r="I1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" s="19"/>
      <c r="K1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" s="33" t="s">
        <v>74</v>
      </c>
    </row>
    <row r="14" spans="1:12" ht="18" customHeight="1" x14ac:dyDescent="0.25">
      <c r="A14" s="75" t="s">
        <v>2</v>
      </c>
      <c r="B14" s="13" t="s">
        <v>48</v>
      </c>
      <c r="C14" s="76">
        <v>107</v>
      </c>
      <c r="D14" s="77" t="s">
        <v>154</v>
      </c>
      <c r="E14" s="83">
        <v>728</v>
      </c>
      <c r="F14" s="19"/>
      <c r="G1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" s="35"/>
      <c r="I1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" s="19"/>
      <c r="K1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" s="34" t="s">
        <v>75</v>
      </c>
    </row>
    <row r="15" spans="1:12" ht="18" customHeight="1" x14ac:dyDescent="0.25">
      <c r="A15" s="75" t="s">
        <v>2</v>
      </c>
      <c r="B15" s="13" t="s">
        <v>48</v>
      </c>
      <c r="C15" s="76">
        <v>106</v>
      </c>
      <c r="D15" s="77" t="s">
        <v>155</v>
      </c>
      <c r="E15" s="83">
        <v>728</v>
      </c>
      <c r="F15" s="19"/>
      <c r="G1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" s="35"/>
      <c r="I1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" s="19"/>
      <c r="K1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" s="33" t="s">
        <v>76</v>
      </c>
    </row>
    <row r="16" spans="1:12" ht="18" customHeight="1" x14ac:dyDescent="0.25">
      <c r="A16" s="75" t="s">
        <v>3</v>
      </c>
      <c r="B16" s="13" t="s">
        <v>48</v>
      </c>
      <c r="C16" s="76">
        <v>108</v>
      </c>
      <c r="D16" s="77" t="s">
        <v>156</v>
      </c>
      <c r="E16" s="83">
        <v>507</v>
      </c>
      <c r="F16" s="19"/>
      <c r="G1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" s="35"/>
      <c r="I1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" s="19"/>
      <c r="K1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" s="33" t="s">
        <v>77</v>
      </c>
    </row>
    <row r="17" spans="1:12" ht="18" customHeight="1" x14ac:dyDescent="0.25">
      <c r="A17" s="75" t="s">
        <v>4</v>
      </c>
      <c r="B17" s="13" t="s">
        <v>48</v>
      </c>
      <c r="C17" s="76">
        <v>109</v>
      </c>
      <c r="D17" s="77" t="s">
        <v>157</v>
      </c>
      <c r="E17" s="83">
        <v>1094</v>
      </c>
      <c r="F17" s="19"/>
      <c r="G1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" s="35"/>
      <c r="I1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" s="19"/>
      <c r="K1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" s="33" t="s">
        <v>78</v>
      </c>
    </row>
    <row r="18" spans="1:12" ht="18" customHeight="1" x14ac:dyDescent="0.25">
      <c r="A18" s="75" t="s">
        <v>5</v>
      </c>
      <c r="B18" s="13" t="s">
        <v>48</v>
      </c>
      <c r="C18" s="76">
        <v>112</v>
      </c>
      <c r="D18" s="77" t="s">
        <v>158</v>
      </c>
      <c r="E18" s="83">
        <v>552</v>
      </c>
      <c r="F18" s="19"/>
      <c r="G1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" s="35"/>
      <c r="I1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" s="19"/>
      <c r="K1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" s="33" t="s">
        <v>79</v>
      </c>
    </row>
    <row r="19" spans="1:12" ht="18" customHeight="1" x14ac:dyDescent="0.25">
      <c r="A19" s="75" t="s">
        <v>5</v>
      </c>
      <c r="B19" s="13" t="s">
        <v>48</v>
      </c>
      <c r="C19" s="76">
        <v>113</v>
      </c>
      <c r="D19" s="77" t="s">
        <v>159</v>
      </c>
      <c r="E19" s="83">
        <v>552</v>
      </c>
      <c r="F19" s="19"/>
      <c r="G1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" s="35"/>
      <c r="I1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" s="19"/>
      <c r="K1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" s="33" t="s">
        <v>80</v>
      </c>
    </row>
    <row r="20" spans="1:12" ht="18" customHeight="1" x14ac:dyDescent="0.25">
      <c r="A20" s="75" t="s">
        <v>5</v>
      </c>
      <c r="B20" s="13" t="s">
        <v>48</v>
      </c>
      <c r="C20" s="76">
        <v>114</v>
      </c>
      <c r="D20" s="77" t="s">
        <v>160</v>
      </c>
      <c r="E20" s="83">
        <v>552</v>
      </c>
      <c r="F20" s="19"/>
      <c r="G2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" s="35"/>
      <c r="I2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" s="19"/>
      <c r="K2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" s="33" t="s">
        <v>81</v>
      </c>
    </row>
    <row r="21" spans="1:12" ht="18" customHeight="1" x14ac:dyDescent="0.25">
      <c r="A21" s="75" t="s">
        <v>5</v>
      </c>
      <c r="B21" s="13" t="s">
        <v>48</v>
      </c>
      <c r="C21" s="76">
        <v>804</v>
      </c>
      <c r="D21" s="77" t="s">
        <v>161</v>
      </c>
      <c r="E21" s="83">
        <v>552</v>
      </c>
      <c r="F21" s="19"/>
      <c r="G2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" s="35"/>
      <c r="I2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" s="19"/>
      <c r="K2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" s="33" t="s">
        <v>82</v>
      </c>
    </row>
    <row r="22" spans="1:12" ht="18" customHeight="1" x14ac:dyDescent="0.25">
      <c r="A22" s="75" t="s">
        <v>5</v>
      </c>
      <c r="B22" s="13" t="s">
        <v>48</v>
      </c>
      <c r="C22" s="76">
        <v>672</v>
      </c>
      <c r="D22" s="77" t="s">
        <v>162</v>
      </c>
      <c r="E22" s="83">
        <v>552</v>
      </c>
      <c r="F22" s="19"/>
      <c r="G2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" s="35"/>
      <c r="I2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" s="19"/>
      <c r="K2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" s="33" t="s">
        <v>83</v>
      </c>
    </row>
    <row r="23" spans="1:12" ht="18" customHeight="1" x14ac:dyDescent="0.25">
      <c r="A23" s="75" t="s">
        <v>5</v>
      </c>
      <c r="B23" s="13" t="s">
        <v>48</v>
      </c>
      <c r="C23" s="76">
        <v>665</v>
      </c>
      <c r="D23" s="77" t="s">
        <v>163</v>
      </c>
      <c r="E23" s="83">
        <v>552</v>
      </c>
      <c r="F23" s="19"/>
      <c r="G2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" s="35"/>
      <c r="I2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" s="19"/>
      <c r="K2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" s="34" t="s">
        <v>84</v>
      </c>
    </row>
    <row r="24" spans="1:12" ht="18" customHeight="1" x14ac:dyDescent="0.25">
      <c r="A24" s="75" t="s">
        <v>6</v>
      </c>
      <c r="B24" s="13" t="s">
        <v>48</v>
      </c>
      <c r="C24" s="76">
        <v>303</v>
      </c>
      <c r="D24" s="77" t="s">
        <v>164</v>
      </c>
      <c r="E24" s="83">
        <v>510</v>
      </c>
      <c r="F24" s="19"/>
      <c r="G2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" s="35"/>
      <c r="I2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" s="19"/>
      <c r="K2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" s="33" t="s">
        <v>85</v>
      </c>
    </row>
    <row r="25" spans="1:12" ht="18" customHeight="1" x14ac:dyDescent="0.25">
      <c r="A25" s="75" t="s">
        <v>6</v>
      </c>
      <c r="B25" s="13" t="s">
        <v>48</v>
      </c>
      <c r="C25" s="76">
        <v>812</v>
      </c>
      <c r="D25" s="77" t="s">
        <v>165</v>
      </c>
      <c r="E25" s="83">
        <v>510</v>
      </c>
      <c r="F25" s="19"/>
      <c r="G2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" s="35"/>
      <c r="I2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" s="19"/>
      <c r="K2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5" s="33" t="s">
        <v>86</v>
      </c>
    </row>
    <row r="26" spans="1:12" ht="18" customHeight="1" x14ac:dyDescent="0.25">
      <c r="A26" s="75" t="s">
        <v>6</v>
      </c>
      <c r="B26" s="13" t="s">
        <v>48</v>
      </c>
      <c r="C26" s="76">
        <v>823</v>
      </c>
      <c r="D26" s="77" t="s">
        <v>166</v>
      </c>
      <c r="E26" s="83">
        <v>510</v>
      </c>
      <c r="F26" s="19"/>
      <c r="G2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" s="35"/>
      <c r="I2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" s="19"/>
      <c r="K2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6" s="34" t="s">
        <v>87</v>
      </c>
    </row>
    <row r="27" spans="1:12" ht="18" customHeight="1" x14ac:dyDescent="0.25">
      <c r="A27" s="75" t="s">
        <v>6</v>
      </c>
      <c r="B27" s="13" t="s">
        <v>48</v>
      </c>
      <c r="C27" s="76">
        <v>824</v>
      </c>
      <c r="D27" s="77" t="s">
        <v>167</v>
      </c>
      <c r="E27" s="83">
        <v>510</v>
      </c>
      <c r="F27" s="19"/>
      <c r="G2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" s="35"/>
      <c r="I2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" s="19"/>
      <c r="K2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7" s="33" t="s">
        <v>88</v>
      </c>
    </row>
    <row r="28" spans="1:12" ht="18" customHeight="1" x14ac:dyDescent="0.25">
      <c r="A28" s="75" t="s">
        <v>6</v>
      </c>
      <c r="B28" s="13" t="s">
        <v>48</v>
      </c>
      <c r="C28" s="76">
        <v>825</v>
      </c>
      <c r="D28" s="77" t="s">
        <v>168</v>
      </c>
      <c r="E28" s="83">
        <v>510</v>
      </c>
      <c r="F28" s="19"/>
      <c r="G2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8" s="35"/>
      <c r="I2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8" s="19"/>
      <c r="K2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8" s="33" t="s">
        <v>89</v>
      </c>
    </row>
    <row r="29" spans="1:12" ht="18" customHeight="1" x14ac:dyDescent="0.25">
      <c r="A29" s="75" t="s">
        <v>6</v>
      </c>
      <c r="B29" s="13" t="s">
        <v>48</v>
      </c>
      <c r="C29" s="76">
        <v>302</v>
      </c>
      <c r="D29" s="77" t="s">
        <v>169</v>
      </c>
      <c r="E29" s="83">
        <v>510</v>
      </c>
      <c r="F29" s="19"/>
      <c r="G2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9" s="35"/>
      <c r="I2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9" s="19"/>
      <c r="K2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9" s="33" t="s">
        <v>90</v>
      </c>
    </row>
    <row r="30" spans="1:12" ht="18" customHeight="1" x14ac:dyDescent="0.25">
      <c r="A30" s="75" t="s">
        <v>6</v>
      </c>
      <c r="B30" s="13" t="s">
        <v>48</v>
      </c>
      <c r="C30" s="76">
        <v>608</v>
      </c>
      <c r="D30" s="77" t="s">
        <v>170</v>
      </c>
      <c r="E30" s="83">
        <v>510</v>
      </c>
      <c r="F30" s="19"/>
      <c r="G3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0" s="35"/>
      <c r="I3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0" s="19"/>
      <c r="K3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0" s="33" t="s">
        <v>91</v>
      </c>
    </row>
    <row r="31" spans="1:12" ht="18" customHeight="1" x14ac:dyDescent="0.25">
      <c r="A31" s="75" t="s">
        <v>6</v>
      </c>
      <c r="B31" s="13" t="s">
        <v>48</v>
      </c>
      <c r="C31" s="76">
        <v>735</v>
      </c>
      <c r="D31" s="77" t="s">
        <v>171</v>
      </c>
      <c r="E31" s="83">
        <v>510</v>
      </c>
      <c r="F31" s="19"/>
      <c r="G3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1" s="35"/>
      <c r="I3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1" s="19"/>
      <c r="K3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1" s="33"/>
    </row>
    <row r="32" spans="1:12" ht="18" customHeight="1" x14ac:dyDescent="0.25">
      <c r="A32" s="75" t="s">
        <v>6</v>
      </c>
      <c r="B32" s="13" t="s">
        <v>48</v>
      </c>
      <c r="C32" s="76">
        <v>736</v>
      </c>
      <c r="D32" s="77" t="s">
        <v>172</v>
      </c>
      <c r="E32" s="83">
        <v>510</v>
      </c>
      <c r="F32" s="19"/>
      <c r="G3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2" s="35"/>
      <c r="I3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2" s="19"/>
      <c r="K3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2" s="33"/>
    </row>
    <row r="33" spans="1:12" ht="18" customHeight="1" x14ac:dyDescent="0.25">
      <c r="A33" s="75" t="s">
        <v>6</v>
      </c>
      <c r="B33" s="13" t="s">
        <v>48</v>
      </c>
      <c r="C33" s="76">
        <v>301</v>
      </c>
      <c r="D33" s="77" t="s">
        <v>173</v>
      </c>
      <c r="E33" s="83">
        <v>510</v>
      </c>
      <c r="F33" s="19"/>
      <c r="G3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3" s="35"/>
      <c r="I3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3" s="19"/>
      <c r="K3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3" s="33"/>
    </row>
    <row r="34" spans="1:12" ht="18" customHeight="1" x14ac:dyDescent="0.25">
      <c r="A34" s="75" t="s">
        <v>6</v>
      </c>
      <c r="B34" s="13" t="s">
        <v>48</v>
      </c>
      <c r="C34" s="76">
        <v>304</v>
      </c>
      <c r="D34" s="77" t="s">
        <v>174</v>
      </c>
      <c r="E34" s="83">
        <v>510</v>
      </c>
      <c r="F34" s="19"/>
      <c r="G3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4" s="35"/>
      <c r="I3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4" s="19"/>
      <c r="K3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4" s="33"/>
    </row>
    <row r="35" spans="1:12" ht="18" customHeight="1" x14ac:dyDescent="0.25">
      <c r="A35" s="75" t="s">
        <v>6</v>
      </c>
      <c r="B35" s="13" t="s">
        <v>48</v>
      </c>
      <c r="C35" s="76">
        <v>664</v>
      </c>
      <c r="D35" s="77" t="s">
        <v>175</v>
      </c>
      <c r="E35" s="83">
        <v>510</v>
      </c>
      <c r="F35" s="19"/>
      <c r="G3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5" s="35"/>
      <c r="I3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5" s="19"/>
      <c r="K3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5" s="33"/>
    </row>
    <row r="36" spans="1:12" ht="18" customHeight="1" x14ac:dyDescent="0.25">
      <c r="A36" s="75" t="s">
        <v>6</v>
      </c>
      <c r="B36" s="13" t="s">
        <v>48</v>
      </c>
      <c r="C36" s="76">
        <v>311</v>
      </c>
      <c r="D36" s="77" t="s">
        <v>176</v>
      </c>
      <c r="E36" s="83">
        <v>510</v>
      </c>
      <c r="F36" s="19"/>
      <c r="G3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6" s="35"/>
      <c r="I3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6" s="19"/>
      <c r="K3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6" s="33"/>
    </row>
    <row r="37" spans="1:12" ht="18" customHeight="1" x14ac:dyDescent="0.25">
      <c r="A37" s="75" t="s">
        <v>6</v>
      </c>
      <c r="B37" s="13" t="s">
        <v>48</v>
      </c>
      <c r="C37" s="76">
        <v>312</v>
      </c>
      <c r="D37" s="77" t="s">
        <v>177</v>
      </c>
      <c r="E37" s="83">
        <v>510</v>
      </c>
      <c r="F37" s="19"/>
      <c r="G3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7" s="35"/>
      <c r="I3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7" s="19"/>
      <c r="K3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7" s="33"/>
    </row>
    <row r="38" spans="1:12" ht="18" customHeight="1" x14ac:dyDescent="0.25">
      <c r="A38" s="75" t="s">
        <v>6</v>
      </c>
      <c r="B38" s="13" t="s">
        <v>48</v>
      </c>
      <c r="C38" s="76">
        <v>313</v>
      </c>
      <c r="D38" s="77" t="s">
        <v>178</v>
      </c>
      <c r="E38" s="83">
        <v>510</v>
      </c>
      <c r="F38" s="19"/>
      <c r="G3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8" s="35"/>
      <c r="I3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8" s="19"/>
      <c r="K3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8" s="33"/>
    </row>
    <row r="39" spans="1:12" ht="18" customHeight="1" x14ac:dyDescent="0.25">
      <c r="A39" s="75" t="s">
        <v>6</v>
      </c>
      <c r="B39" s="13" t="s">
        <v>48</v>
      </c>
      <c r="C39" s="76">
        <v>314</v>
      </c>
      <c r="D39" s="77" t="s">
        <v>179</v>
      </c>
      <c r="E39" s="83">
        <v>510</v>
      </c>
      <c r="F39" s="19"/>
      <c r="G3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39" s="35"/>
      <c r="I3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39" s="19"/>
      <c r="K3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39" s="33"/>
    </row>
    <row r="40" spans="1:12" ht="18" customHeight="1" x14ac:dyDescent="0.25">
      <c r="A40" s="75" t="s">
        <v>6</v>
      </c>
      <c r="B40" s="13" t="s">
        <v>48</v>
      </c>
      <c r="C40" s="76">
        <v>309</v>
      </c>
      <c r="D40" s="77" t="s">
        <v>180</v>
      </c>
      <c r="E40" s="83">
        <v>510</v>
      </c>
      <c r="F40" s="19"/>
      <c r="G4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0" s="35"/>
      <c r="I4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0" s="19"/>
      <c r="K4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0" s="33"/>
    </row>
    <row r="41" spans="1:12" ht="18" customHeight="1" x14ac:dyDescent="0.25">
      <c r="A41" s="75" t="s">
        <v>6</v>
      </c>
      <c r="B41" s="13" t="s">
        <v>48</v>
      </c>
      <c r="C41" s="76">
        <v>310</v>
      </c>
      <c r="D41" s="77" t="s">
        <v>181</v>
      </c>
      <c r="E41" s="83">
        <v>510</v>
      </c>
      <c r="F41" s="19"/>
      <c r="G4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1" s="35"/>
      <c r="I4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1" s="19"/>
      <c r="K4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1" s="33"/>
    </row>
    <row r="42" spans="1:12" ht="18" customHeight="1" x14ac:dyDescent="0.25">
      <c r="A42" s="75" t="s">
        <v>6</v>
      </c>
      <c r="B42" s="13" t="s">
        <v>48</v>
      </c>
      <c r="C42" s="76">
        <v>307</v>
      </c>
      <c r="D42" s="77" t="s">
        <v>182</v>
      </c>
      <c r="E42" s="83">
        <v>510</v>
      </c>
      <c r="F42" s="19"/>
      <c r="G4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2" s="35"/>
      <c r="I4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2" s="19"/>
      <c r="K4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2" s="33"/>
    </row>
    <row r="43" spans="1:12" ht="18" customHeight="1" x14ac:dyDescent="0.25">
      <c r="A43" s="75" t="s">
        <v>7</v>
      </c>
      <c r="B43" s="13" t="s">
        <v>48</v>
      </c>
      <c r="C43" s="76">
        <v>828</v>
      </c>
      <c r="D43" s="79" t="s">
        <v>183</v>
      </c>
      <c r="E43" s="83">
        <v>2453</v>
      </c>
      <c r="F43" s="19"/>
      <c r="G4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3" s="35"/>
      <c r="I4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3" s="19"/>
      <c r="K4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3" s="33"/>
    </row>
    <row r="44" spans="1:12" ht="18" customHeight="1" x14ac:dyDescent="0.25">
      <c r="A44" s="75" t="s">
        <v>7</v>
      </c>
      <c r="B44" s="13" t="s">
        <v>48</v>
      </c>
      <c r="C44" s="76">
        <v>829</v>
      </c>
      <c r="D44" s="79" t="s">
        <v>184</v>
      </c>
      <c r="E44" s="83">
        <v>2453</v>
      </c>
      <c r="F44" s="19"/>
      <c r="G4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4" s="35"/>
      <c r="I4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4" s="19"/>
      <c r="K4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4" s="33"/>
    </row>
    <row r="45" spans="1:12" ht="18" customHeight="1" x14ac:dyDescent="0.25">
      <c r="A45" s="75" t="s">
        <v>7</v>
      </c>
      <c r="B45" s="13" t="s">
        <v>48</v>
      </c>
      <c r="C45" s="76">
        <v>827</v>
      </c>
      <c r="D45" s="79" t="s">
        <v>185</v>
      </c>
      <c r="E45" s="83">
        <v>2453</v>
      </c>
      <c r="F45" s="19"/>
      <c r="G4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5" s="35"/>
      <c r="I4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5" s="19"/>
      <c r="K4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5" s="33"/>
    </row>
    <row r="46" spans="1:12" ht="18" customHeight="1" x14ac:dyDescent="0.25">
      <c r="A46" s="75" t="s">
        <v>8</v>
      </c>
      <c r="B46" s="13" t="s">
        <v>48</v>
      </c>
      <c r="C46" s="76">
        <v>616</v>
      </c>
      <c r="D46" s="79" t="s">
        <v>186</v>
      </c>
      <c r="E46" s="83">
        <v>1552</v>
      </c>
      <c r="F46" s="19"/>
      <c r="G4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6" s="35"/>
      <c r="I4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6" s="19"/>
      <c r="K4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6" s="33"/>
    </row>
    <row r="47" spans="1:12" ht="18" customHeight="1" x14ac:dyDescent="0.25">
      <c r="A47" s="75" t="s">
        <v>9</v>
      </c>
      <c r="B47" s="13" t="s">
        <v>48</v>
      </c>
      <c r="C47" s="76">
        <v>638</v>
      </c>
      <c r="D47" s="77" t="s">
        <v>187</v>
      </c>
      <c r="E47" s="83">
        <v>621</v>
      </c>
      <c r="F47" s="19"/>
      <c r="G4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7" s="35"/>
      <c r="I4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7" s="19"/>
      <c r="K4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7" s="33"/>
    </row>
    <row r="48" spans="1:12" ht="18" customHeight="1" x14ac:dyDescent="0.25">
      <c r="A48" s="75" t="s">
        <v>9</v>
      </c>
      <c r="B48" s="13" t="s">
        <v>48</v>
      </c>
      <c r="C48" s="76">
        <v>639</v>
      </c>
      <c r="D48" s="77" t="s">
        <v>188</v>
      </c>
      <c r="E48" s="83">
        <v>621</v>
      </c>
      <c r="F48" s="19"/>
      <c r="G4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8" s="35"/>
      <c r="I4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8" s="19"/>
      <c r="K4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8" s="33"/>
    </row>
    <row r="49" spans="1:12" ht="18" customHeight="1" x14ac:dyDescent="0.25">
      <c r="A49" s="75" t="s">
        <v>10</v>
      </c>
      <c r="B49" s="13" t="s">
        <v>48</v>
      </c>
      <c r="C49" s="76">
        <v>622</v>
      </c>
      <c r="D49" s="77" t="s">
        <v>189</v>
      </c>
      <c r="E49" s="83">
        <v>4603</v>
      </c>
      <c r="F49" s="19"/>
      <c r="G4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49" s="35"/>
      <c r="I4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49" s="19"/>
      <c r="K4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49" s="33"/>
    </row>
    <row r="50" spans="1:12" ht="18" customHeight="1" x14ac:dyDescent="0.25">
      <c r="A50" s="75" t="s">
        <v>11</v>
      </c>
      <c r="B50" s="13" t="s">
        <v>48</v>
      </c>
      <c r="C50" s="76">
        <v>612</v>
      </c>
      <c r="D50" s="77" t="s">
        <v>190</v>
      </c>
      <c r="E50" s="83">
        <v>969</v>
      </c>
      <c r="F50" s="19"/>
      <c r="G5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0" s="35"/>
      <c r="I5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0" s="19"/>
      <c r="K5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0" s="33"/>
    </row>
    <row r="51" spans="1:12" ht="18" customHeight="1" x14ac:dyDescent="0.25">
      <c r="A51" s="75" t="s">
        <v>11</v>
      </c>
      <c r="B51" s="13" t="s">
        <v>48</v>
      </c>
      <c r="C51" s="76">
        <v>201</v>
      </c>
      <c r="D51" s="77" t="s">
        <v>191</v>
      </c>
      <c r="E51" s="83">
        <v>969</v>
      </c>
      <c r="F51" s="19"/>
      <c r="G5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1" s="35"/>
      <c r="I5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1" s="19"/>
      <c r="K5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1" s="33"/>
    </row>
    <row r="52" spans="1:12" ht="18" customHeight="1" x14ac:dyDescent="0.25">
      <c r="A52" s="75" t="s">
        <v>11</v>
      </c>
      <c r="B52" s="13" t="s">
        <v>48</v>
      </c>
      <c r="C52" s="76">
        <v>206</v>
      </c>
      <c r="D52" s="77" t="s">
        <v>192</v>
      </c>
      <c r="E52" s="83">
        <v>969</v>
      </c>
      <c r="F52" s="19"/>
      <c r="G5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2" s="35"/>
      <c r="I5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2" s="19"/>
      <c r="K5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2" s="33"/>
    </row>
    <row r="53" spans="1:12" ht="18" customHeight="1" x14ac:dyDescent="0.25">
      <c r="A53" s="75" t="s">
        <v>12</v>
      </c>
      <c r="B53" s="13" t="s">
        <v>48</v>
      </c>
      <c r="C53" s="76">
        <v>202</v>
      </c>
      <c r="D53" s="77" t="s">
        <v>193</v>
      </c>
      <c r="E53" s="83">
        <v>774</v>
      </c>
      <c r="F53" s="19"/>
      <c r="G5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3" s="35"/>
      <c r="I5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3" s="19"/>
      <c r="K5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3" s="33"/>
    </row>
    <row r="54" spans="1:12" ht="18" customHeight="1" x14ac:dyDescent="0.25">
      <c r="A54" s="75" t="s">
        <v>13</v>
      </c>
      <c r="B54" s="13" t="s">
        <v>48</v>
      </c>
      <c r="C54" s="76">
        <v>204</v>
      </c>
      <c r="D54" s="77" t="s">
        <v>194</v>
      </c>
      <c r="E54" s="83">
        <v>583</v>
      </c>
      <c r="F54" s="19"/>
      <c r="G5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4" s="35"/>
      <c r="I5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4" s="19"/>
      <c r="K5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4" s="33"/>
    </row>
    <row r="55" spans="1:12" ht="18" customHeight="1" x14ac:dyDescent="0.25">
      <c r="A55" s="75" t="s">
        <v>14</v>
      </c>
      <c r="B55" s="13" t="s">
        <v>48</v>
      </c>
      <c r="C55" s="76">
        <v>402</v>
      </c>
      <c r="D55" s="77" t="s">
        <v>195</v>
      </c>
      <c r="E55" s="83">
        <v>416</v>
      </c>
      <c r="F55" s="19"/>
      <c r="G5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5" s="35"/>
      <c r="I5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5" s="19"/>
      <c r="K5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5" s="33"/>
    </row>
    <row r="56" spans="1:12" ht="18" customHeight="1" x14ac:dyDescent="0.25">
      <c r="A56" s="75" t="s">
        <v>15</v>
      </c>
      <c r="B56" s="13" t="s">
        <v>48</v>
      </c>
      <c r="C56" s="76">
        <v>205</v>
      </c>
      <c r="D56" s="77" t="s">
        <v>196</v>
      </c>
      <c r="E56" s="83">
        <v>423</v>
      </c>
      <c r="F56" s="19"/>
      <c r="G5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6" s="35"/>
      <c r="I5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6" s="19"/>
      <c r="K5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6" s="33"/>
    </row>
    <row r="57" spans="1:12" ht="18" customHeight="1" x14ac:dyDescent="0.25">
      <c r="A57" s="75" t="s">
        <v>15</v>
      </c>
      <c r="B57" s="13" t="s">
        <v>48</v>
      </c>
      <c r="C57" s="76">
        <v>609</v>
      </c>
      <c r="D57" s="77" t="s">
        <v>197</v>
      </c>
      <c r="E57" s="83">
        <v>423</v>
      </c>
      <c r="F57" s="19"/>
      <c r="G5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7" s="35"/>
      <c r="I5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7" s="19"/>
      <c r="K5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7" s="33"/>
    </row>
    <row r="58" spans="1:12" ht="18" customHeight="1" x14ac:dyDescent="0.25">
      <c r="A58" s="75" t="s">
        <v>16</v>
      </c>
      <c r="B58" s="13" t="s">
        <v>48</v>
      </c>
      <c r="C58" s="76">
        <v>401</v>
      </c>
      <c r="D58" s="77" t="s">
        <v>198</v>
      </c>
      <c r="E58" s="83">
        <v>428</v>
      </c>
      <c r="F58" s="19"/>
      <c r="G5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8" s="35"/>
      <c r="I5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8" s="19"/>
      <c r="K5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8" s="33"/>
    </row>
    <row r="59" spans="1:12" ht="18" customHeight="1" x14ac:dyDescent="0.25">
      <c r="A59" s="75" t="s">
        <v>17</v>
      </c>
      <c r="B59" s="13" t="s">
        <v>48</v>
      </c>
      <c r="C59" s="76">
        <v>722</v>
      </c>
      <c r="D59" s="77" t="s">
        <v>199</v>
      </c>
      <c r="E59" s="83">
        <v>1</v>
      </c>
      <c r="F59" s="19"/>
      <c r="G5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59" s="35"/>
      <c r="I5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59" s="19"/>
      <c r="K5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59" s="33"/>
    </row>
    <row r="60" spans="1:12" ht="18" customHeight="1" x14ac:dyDescent="0.25">
      <c r="A60" s="75" t="s">
        <v>18</v>
      </c>
      <c r="B60" s="13" t="s">
        <v>48</v>
      </c>
      <c r="C60" s="76">
        <v>631</v>
      </c>
      <c r="D60" s="77" t="s">
        <v>200</v>
      </c>
      <c r="E60" s="83">
        <v>744</v>
      </c>
      <c r="F60" s="19"/>
      <c r="G6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0" s="35"/>
      <c r="I6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0" s="19"/>
      <c r="K6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0" s="33"/>
    </row>
    <row r="61" spans="1:12" ht="18" customHeight="1" x14ac:dyDescent="0.25">
      <c r="A61" s="75" t="s">
        <v>18</v>
      </c>
      <c r="B61" s="13" t="s">
        <v>48</v>
      </c>
      <c r="C61" s="76">
        <v>644</v>
      </c>
      <c r="D61" s="77" t="s">
        <v>201</v>
      </c>
      <c r="E61" s="83">
        <v>744</v>
      </c>
      <c r="F61" s="19"/>
      <c r="G6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1" s="35"/>
      <c r="I6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1" s="19"/>
      <c r="K6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1" s="33"/>
    </row>
    <row r="62" spans="1:12" ht="18" customHeight="1" x14ac:dyDescent="0.25">
      <c r="A62" s="75" t="s">
        <v>18</v>
      </c>
      <c r="B62" s="13" t="s">
        <v>48</v>
      </c>
      <c r="C62" s="76">
        <v>645</v>
      </c>
      <c r="D62" s="77" t="s">
        <v>202</v>
      </c>
      <c r="E62" s="83">
        <v>744</v>
      </c>
      <c r="F62" s="19"/>
      <c r="G6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2" s="35"/>
      <c r="I6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2" s="19"/>
      <c r="K6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2" s="33"/>
    </row>
    <row r="63" spans="1:12" ht="18" customHeight="1" x14ac:dyDescent="0.25">
      <c r="A63" s="75" t="s">
        <v>18</v>
      </c>
      <c r="B63" s="13" t="s">
        <v>48</v>
      </c>
      <c r="C63" s="76">
        <v>646</v>
      </c>
      <c r="D63" s="77" t="s">
        <v>203</v>
      </c>
      <c r="E63" s="83">
        <v>744</v>
      </c>
      <c r="F63" s="19"/>
      <c r="G6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3" s="35"/>
      <c r="I6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3" s="19"/>
      <c r="K6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3" s="33"/>
    </row>
    <row r="64" spans="1:12" ht="18" customHeight="1" x14ac:dyDescent="0.25">
      <c r="A64" s="75" t="s">
        <v>18</v>
      </c>
      <c r="B64" s="13" t="s">
        <v>48</v>
      </c>
      <c r="C64" s="76">
        <v>647</v>
      </c>
      <c r="D64" s="77" t="s">
        <v>204</v>
      </c>
      <c r="E64" s="83">
        <v>744</v>
      </c>
      <c r="F64" s="19"/>
      <c r="G6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4" s="35"/>
      <c r="I6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4" s="19"/>
      <c r="K6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4" s="33"/>
    </row>
    <row r="65" spans="1:12" ht="18" customHeight="1" x14ac:dyDescent="0.25">
      <c r="A65" s="75" t="s">
        <v>18</v>
      </c>
      <c r="B65" s="13" t="s">
        <v>48</v>
      </c>
      <c r="C65" s="76">
        <v>648</v>
      </c>
      <c r="D65" s="77" t="s">
        <v>205</v>
      </c>
      <c r="E65" s="83">
        <v>744</v>
      </c>
      <c r="F65" s="19"/>
      <c r="G6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5" s="35"/>
      <c r="I6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5" s="19"/>
      <c r="K6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5" s="33"/>
    </row>
    <row r="66" spans="1:12" ht="18" customHeight="1" x14ac:dyDescent="0.25">
      <c r="A66" s="75" t="s">
        <v>18</v>
      </c>
      <c r="B66" s="13" t="s">
        <v>48</v>
      </c>
      <c r="C66" s="76">
        <v>677</v>
      </c>
      <c r="D66" s="77" t="s">
        <v>206</v>
      </c>
      <c r="E66" s="83">
        <v>744</v>
      </c>
      <c r="F66" s="19"/>
      <c r="G6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6" s="35"/>
      <c r="I6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6" s="19"/>
      <c r="K6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6" s="33"/>
    </row>
    <row r="67" spans="1:12" ht="18" customHeight="1" x14ac:dyDescent="0.25">
      <c r="A67" s="75" t="s">
        <v>18</v>
      </c>
      <c r="B67" s="13" t="s">
        <v>48</v>
      </c>
      <c r="C67" s="76">
        <v>649</v>
      </c>
      <c r="D67" s="77" t="s">
        <v>207</v>
      </c>
      <c r="E67" s="83">
        <v>744</v>
      </c>
      <c r="F67" s="19"/>
      <c r="G6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7" s="35"/>
      <c r="I6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7" s="19"/>
      <c r="K6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7" s="33"/>
    </row>
    <row r="68" spans="1:12" ht="18" customHeight="1" x14ac:dyDescent="0.25">
      <c r="A68" s="75" t="s">
        <v>18</v>
      </c>
      <c r="B68" s="13" t="s">
        <v>48</v>
      </c>
      <c r="C68" s="76">
        <v>650</v>
      </c>
      <c r="D68" s="77" t="s">
        <v>208</v>
      </c>
      <c r="E68" s="83">
        <v>744</v>
      </c>
      <c r="F68" s="19"/>
      <c r="G6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8" s="35"/>
      <c r="I6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8" s="19"/>
      <c r="K6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8" s="33"/>
    </row>
    <row r="69" spans="1:12" ht="18" customHeight="1" x14ac:dyDescent="0.25">
      <c r="A69" s="75" t="s">
        <v>18</v>
      </c>
      <c r="B69" s="13" t="s">
        <v>48</v>
      </c>
      <c r="C69" s="76">
        <v>819</v>
      </c>
      <c r="D69" s="77" t="s">
        <v>209</v>
      </c>
      <c r="E69" s="83">
        <v>744</v>
      </c>
      <c r="F69" s="19"/>
      <c r="G6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69" s="35"/>
      <c r="I6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69" s="19"/>
      <c r="K6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69" s="33"/>
    </row>
    <row r="70" spans="1:12" ht="18" customHeight="1" x14ac:dyDescent="0.25">
      <c r="A70" s="75" t="s">
        <v>18</v>
      </c>
      <c r="B70" s="13" t="s">
        <v>48</v>
      </c>
      <c r="C70" s="76">
        <v>675</v>
      </c>
      <c r="D70" s="77" t="s">
        <v>210</v>
      </c>
      <c r="E70" s="83">
        <v>744</v>
      </c>
      <c r="F70" s="19"/>
      <c r="G7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0" s="35"/>
      <c r="I7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0" s="19"/>
      <c r="K7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0" s="33"/>
    </row>
    <row r="71" spans="1:12" ht="18" customHeight="1" x14ac:dyDescent="0.25">
      <c r="A71" s="75" t="s">
        <v>18</v>
      </c>
      <c r="B71" s="13" t="s">
        <v>48</v>
      </c>
      <c r="C71" s="76">
        <v>674</v>
      </c>
      <c r="D71" s="77" t="s">
        <v>211</v>
      </c>
      <c r="E71" s="83">
        <v>744</v>
      </c>
      <c r="F71" s="19"/>
      <c r="G7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1" s="35"/>
      <c r="I7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1" s="19"/>
      <c r="K7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1" s="33"/>
    </row>
    <row r="72" spans="1:12" ht="18" customHeight="1" x14ac:dyDescent="0.25">
      <c r="A72" s="75" t="s">
        <v>18</v>
      </c>
      <c r="B72" s="13" t="s">
        <v>48</v>
      </c>
      <c r="C72" s="76">
        <v>821</v>
      </c>
      <c r="D72" s="77" t="s">
        <v>212</v>
      </c>
      <c r="E72" s="83">
        <v>744</v>
      </c>
      <c r="F72" s="19"/>
      <c r="G7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2" s="35"/>
      <c r="I7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2" s="19"/>
      <c r="K7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2" s="33"/>
    </row>
    <row r="73" spans="1:12" ht="18" customHeight="1" x14ac:dyDescent="0.25">
      <c r="A73" s="75" t="s">
        <v>18</v>
      </c>
      <c r="B73" s="13" t="s">
        <v>48</v>
      </c>
      <c r="C73" s="76">
        <v>671</v>
      </c>
      <c r="D73" s="77" t="s">
        <v>213</v>
      </c>
      <c r="E73" s="83">
        <v>744</v>
      </c>
      <c r="F73" s="19"/>
      <c r="G7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3" s="35"/>
      <c r="I7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3" s="19"/>
      <c r="K7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3" s="33"/>
    </row>
    <row r="74" spans="1:12" ht="18" customHeight="1" x14ac:dyDescent="0.25">
      <c r="A74" s="75" t="s">
        <v>18</v>
      </c>
      <c r="B74" s="13" t="s">
        <v>48</v>
      </c>
      <c r="C74" s="76">
        <v>658</v>
      </c>
      <c r="D74" s="77" t="s">
        <v>214</v>
      </c>
      <c r="E74" s="83">
        <v>744</v>
      </c>
      <c r="F74" s="19"/>
      <c r="G7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4" s="35"/>
      <c r="I7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4" s="19"/>
      <c r="K7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4" s="33"/>
    </row>
    <row r="75" spans="1:12" ht="18" customHeight="1" x14ac:dyDescent="0.25">
      <c r="A75" s="75" t="s">
        <v>18</v>
      </c>
      <c r="B75" s="13" t="s">
        <v>48</v>
      </c>
      <c r="C75" s="76">
        <v>620</v>
      </c>
      <c r="D75" s="77" t="s">
        <v>215</v>
      </c>
      <c r="E75" s="83">
        <v>744</v>
      </c>
      <c r="F75" s="19"/>
      <c r="G7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5" s="35"/>
      <c r="I7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5" s="19"/>
      <c r="K7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5" s="33"/>
    </row>
    <row r="76" spans="1:12" ht="18" customHeight="1" x14ac:dyDescent="0.25">
      <c r="A76" s="75" t="s">
        <v>18</v>
      </c>
      <c r="B76" s="13" t="s">
        <v>48</v>
      </c>
      <c r="C76" s="76">
        <v>619</v>
      </c>
      <c r="D76" s="77" t="s">
        <v>216</v>
      </c>
      <c r="E76" s="83">
        <v>744</v>
      </c>
      <c r="F76" s="19"/>
      <c r="G7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6" s="35"/>
      <c r="I7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6" s="19"/>
      <c r="K7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6" s="33"/>
    </row>
    <row r="77" spans="1:12" ht="18" customHeight="1" x14ac:dyDescent="0.25">
      <c r="A77" s="75" t="s">
        <v>18</v>
      </c>
      <c r="B77" s="13" t="s">
        <v>48</v>
      </c>
      <c r="C77" s="76">
        <v>621</v>
      </c>
      <c r="D77" s="77" t="s">
        <v>217</v>
      </c>
      <c r="E77" s="83">
        <v>744</v>
      </c>
      <c r="F77" s="19"/>
      <c r="G7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7" s="35"/>
      <c r="I7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7" s="19"/>
      <c r="K7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7" s="33"/>
    </row>
    <row r="78" spans="1:12" ht="18" customHeight="1" x14ac:dyDescent="0.25">
      <c r="A78" s="75" t="s">
        <v>18</v>
      </c>
      <c r="B78" s="13" t="s">
        <v>48</v>
      </c>
      <c r="C78" s="76">
        <v>678</v>
      </c>
      <c r="D78" s="77" t="s">
        <v>218</v>
      </c>
      <c r="E78" s="83">
        <v>744</v>
      </c>
      <c r="F78" s="19"/>
      <c r="G7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8" s="35"/>
      <c r="I7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8" s="19"/>
      <c r="K7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8" s="33"/>
    </row>
    <row r="79" spans="1:12" ht="18" customHeight="1" x14ac:dyDescent="0.25">
      <c r="A79" s="75" t="s">
        <v>18</v>
      </c>
      <c r="B79" s="13" t="s">
        <v>48</v>
      </c>
      <c r="C79" s="76">
        <v>803</v>
      </c>
      <c r="D79" s="77" t="s">
        <v>219</v>
      </c>
      <c r="E79" s="83">
        <v>744</v>
      </c>
      <c r="F79" s="19"/>
      <c r="G7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79" s="35"/>
      <c r="I7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79" s="19"/>
      <c r="K7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79" s="33"/>
    </row>
    <row r="80" spans="1:12" ht="18" customHeight="1" x14ac:dyDescent="0.25">
      <c r="A80" s="75" t="s">
        <v>18</v>
      </c>
      <c r="B80" s="13" t="s">
        <v>48</v>
      </c>
      <c r="C80" s="76">
        <v>625</v>
      </c>
      <c r="D80" s="77" t="s">
        <v>220</v>
      </c>
      <c r="E80" s="83">
        <v>744</v>
      </c>
      <c r="F80" s="19"/>
      <c r="G8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0" s="35"/>
      <c r="I8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0" s="19"/>
      <c r="K8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0" s="33"/>
    </row>
    <row r="81" spans="1:12" ht="18" customHeight="1" x14ac:dyDescent="0.25">
      <c r="A81" s="75" t="s">
        <v>19</v>
      </c>
      <c r="B81" s="13" t="s">
        <v>48</v>
      </c>
      <c r="C81" s="76">
        <v>670</v>
      </c>
      <c r="D81" s="80" t="s">
        <v>221</v>
      </c>
      <c r="E81" s="83">
        <v>744</v>
      </c>
      <c r="F81" s="19"/>
      <c r="G8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1" s="35"/>
      <c r="I8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1" s="19"/>
      <c r="K8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1" s="33"/>
    </row>
    <row r="82" spans="1:12" ht="18" customHeight="1" x14ac:dyDescent="0.25">
      <c r="A82" s="75" t="s">
        <v>19</v>
      </c>
      <c r="B82" s="13" t="s">
        <v>48</v>
      </c>
      <c r="C82" s="76">
        <v>668</v>
      </c>
      <c r="D82" s="77" t="s">
        <v>222</v>
      </c>
      <c r="E82" s="83">
        <v>744</v>
      </c>
      <c r="F82" s="19"/>
      <c r="G8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2" s="35"/>
      <c r="I8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2" s="19"/>
      <c r="K8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2" s="33"/>
    </row>
    <row r="83" spans="1:12" ht="18" customHeight="1" x14ac:dyDescent="0.25">
      <c r="A83" s="75" t="s">
        <v>19</v>
      </c>
      <c r="B83" s="13" t="s">
        <v>48</v>
      </c>
      <c r="C83" s="76">
        <v>505</v>
      </c>
      <c r="D83" s="77" t="s">
        <v>223</v>
      </c>
      <c r="E83" s="83">
        <v>744</v>
      </c>
      <c r="F83" s="19"/>
      <c r="G8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3" s="35"/>
      <c r="I8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3" s="19"/>
      <c r="K8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3" s="33"/>
    </row>
    <row r="84" spans="1:12" ht="18" customHeight="1" x14ac:dyDescent="0.25">
      <c r="A84" s="75" t="s">
        <v>224</v>
      </c>
      <c r="B84" s="13" t="s">
        <v>48</v>
      </c>
      <c r="C84" s="76">
        <v>627</v>
      </c>
      <c r="D84" s="77" t="s">
        <v>225</v>
      </c>
      <c r="E84" s="83">
        <v>2137</v>
      </c>
      <c r="F84" s="19"/>
      <c r="G8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4" s="35"/>
      <c r="I8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4" s="19"/>
      <c r="K8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4" s="33"/>
    </row>
    <row r="85" spans="1:12" ht="18" customHeight="1" x14ac:dyDescent="0.25">
      <c r="A85" s="75" t="s">
        <v>224</v>
      </c>
      <c r="B85" s="13" t="s">
        <v>48</v>
      </c>
      <c r="C85" s="76">
        <v>626</v>
      </c>
      <c r="D85" s="77" t="s">
        <v>226</v>
      </c>
      <c r="E85" s="83">
        <v>2137</v>
      </c>
      <c r="F85" s="19"/>
      <c r="G8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5" s="35"/>
      <c r="I8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5" s="19"/>
      <c r="K8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5" s="33"/>
    </row>
    <row r="86" spans="1:12" ht="18" customHeight="1" x14ac:dyDescent="0.25">
      <c r="A86" s="75" t="s">
        <v>224</v>
      </c>
      <c r="B86" s="13" t="s">
        <v>48</v>
      </c>
      <c r="C86" s="76">
        <v>712</v>
      </c>
      <c r="D86" s="77" t="s">
        <v>227</v>
      </c>
      <c r="E86" s="83">
        <v>2137</v>
      </c>
      <c r="F86" s="19"/>
      <c r="G8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6" s="35"/>
      <c r="I8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6" s="19"/>
      <c r="K8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6" s="33"/>
    </row>
    <row r="87" spans="1:12" ht="18" customHeight="1" x14ac:dyDescent="0.25">
      <c r="A87" s="75" t="s">
        <v>224</v>
      </c>
      <c r="B87" s="13" t="s">
        <v>48</v>
      </c>
      <c r="C87" s="76">
        <v>818</v>
      </c>
      <c r="D87" s="77" t="s">
        <v>228</v>
      </c>
      <c r="E87" s="83">
        <v>2137</v>
      </c>
      <c r="F87" s="19"/>
      <c r="G8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7" s="35"/>
      <c r="I8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7" s="19"/>
      <c r="K8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7" s="33"/>
    </row>
    <row r="88" spans="1:12" ht="18" customHeight="1" x14ac:dyDescent="0.25">
      <c r="A88" s="75" t="s">
        <v>224</v>
      </c>
      <c r="B88" s="13" t="s">
        <v>48</v>
      </c>
      <c r="C88" s="76">
        <v>703</v>
      </c>
      <c r="D88" s="77" t="s">
        <v>229</v>
      </c>
      <c r="E88" s="83">
        <v>2137</v>
      </c>
      <c r="F88" s="19"/>
      <c r="G8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8" s="35"/>
      <c r="I8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8" s="19"/>
      <c r="K8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8" s="33"/>
    </row>
    <row r="89" spans="1:12" ht="18" customHeight="1" x14ac:dyDescent="0.25">
      <c r="A89" s="75" t="s">
        <v>224</v>
      </c>
      <c r="B89" s="13" t="s">
        <v>48</v>
      </c>
      <c r="C89" s="76">
        <v>731</v>
      </c>
      <c r="D89" s="77" t="s">
        <v>230</v>
      </c>
      <c r="E89" s="83">
        <v>2137</v>
      </c>
      <c r="F89" s="19"/>
      <c r="G8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89" s="35"/>
      <c r="I8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89" s="19"/>
      <c r="K8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89" s="33"/>
    </row>
    <row r="90" spans="1:12" ht="18" customHeight="1" x14ac:dyDescent="0.25">
      <c r="A90" s="75" t="s">
        <v>224</v>
      </c>
      <c r="B90" s="13" t="s">
        <v>48</v>
      </c>
      <c r="C90" s="76">
        <v>704</v>
      </c>
      <c r="D90" s="77" t="s">
        <v>231</v>
      </c>
      <c r="E90" s="83">
        <v>2137</v>
      </c>
      <c r="F90" s="19"/>
      <c r="G9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0" s="35"/>
      <c r="I9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0" s="19"/>
      <c r="K9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0" s="33"/>
    </row>
    <row r="91" spans="1:12" ht="18" customHeight="1" x14ac:dyDescent="0.25">
      <c r="A91" s="75" t="s">
        <v>224</v>
      </c>
      <c r="B91" s="13" t="s">
        <v>48</v>
      </c>
      <c r="C91" s="76">
        <v>732</v>
      </c>
      <c r="D91" s="77" t="s">
        <v>232</v>
      </c>
      <c r="E91" s="83">
        <v>2137</v>
      </c>
      <c r="F91" s="19"/>
      <c r="G9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1" s="35"/>
      <c r="I9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1" s="19"/>
      <c r="K9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1" s="33"/>
    </row>
    <row r="92" spans="1:12" ht="18" customHeight="1" x14ac:dyDescent="0.25">
      <c r="A92" s="75" t="s">
        <v>224</v>
      </c>
      <c r="B92" s="13" t="s">
        <v>48</v>
      </c>
      <c r="C92" s="76">
        <v>705</v>
      </c>
      <c r="D92" s="77" t="s">
        <v>233</v>
      </c>
      <c r="E92" s="83">
        <v>2137</v>
      </c>
      <c r="F92" s="19"/>
      <c r="G9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2" s="35"/>
      <c r="I9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2" s="19"/>
      <c r="K9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2" s="33"/>
    </row>
    <row r="93" spans="1:12" ht="18" customHeight="1" x14ac:dyDescent="0.25">
      <c r="A93" s="75" t="s">
        <v>224</v>
      </c>
      <c r="B93" s="13" t="s">
        <v>48</v>
      </c>
      <c r="C93" s="76">
        <v>733</v>
      </c>
      <c r="D93" s="77" t="s">
        <v>234</v>
      </c>
      <c r="E93" s="83">
        <v>2137</v>
      </c>
      <c r="F93" s="19"/>
      <c r="G9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3" s="35"/>
      <c r="I9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3" s="19"/>
      <c r="K9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3" s="33"/>
    </row>
    <row r="94" spans="1:12" ht="18" customHeight="1" x14ac:dyDescent="0.25">
      <c r="A94" s="75" t="s">
        <v>224</v>
      </c>
      <c r="B94" s="13" t="s">
        <v>48</v>
      </c>
      <c r="C94" s="76">
        <v>706</v>
      </c>
      <c r="D94" s="77" t="s">
        <v>235</v>
      </c>
      <c r="E94" s="83">
        <v>2137</v>
      </c>
      <c r="F94" s="19"/>
      <c r="G9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4" s="35"/>
      <c r="I9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4" s="19"/>
      <c r="K9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4" s="33"/>
    </row>
    <row r="95" spans="1:12" ht="18" customHeight="1" x14ac:dyDescent="0.25">
      <c r="A95" s="75" t="s">
        <v>224</v>
      </c>
      <c r="B95" s="13" t="s">
        <v>48</v>
      </c>
      <c r="C95" s="76">
        <v>734</v>
      </c>
      <c r="D95" s="77" t="s">
        <v>236</v>
      </c>
      <c r="E95" s="83">
        <v>2137</v>
      </c>
      <c r="F95" s="19"/>
      <c r="G9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5" s="35"/>
      <c r="I9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5" s="19"/>
      <c r="K9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5" s="33"/>
    </row>
    <row r="96" spans="1:12" ht="18" customHeight="1" x14ac:dyDescent="0.25">
      <c r="A96" s="75" t="s">
        <v>224</v>
      </c>
      <c r="B96" s="13" t="s">
        <v>48</v>
      </c>
      <c r="C96" s="76">
        <v>715</v>
      </c>
      <c r="D96" s="77" t="s">
        <v>237</v>
      </c>
      <c r="E96" s="83">
        <v>2137</v>
      </c>
      <c r="F96" s="19"/>
      <c r="G9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6" s="35"/>
      <c r="I9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6" s="19"/>
      <c r="K9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6" s="33"/>
    </row>
    <row r="97" spans="1:12" ht="18" customHeight="1" x14ac:dyDescent="0.25">
      <c r="A97" s="75" t="s">
        <v>224</v>
      </c>
      <c r="B97" s="13" t="s">
        <v>48</v>
      </c>
      <c r="C97" s="76">
        <v>808</v>
      </c>
      <c r="D97" s="77" t="s">
        <v>238</v>
      </c>
      <c r="E97" s="83">
        <v>2137</v>
      </c>
      <c r="F97" s="19"/>
      <c r="G9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7" s="35"/>
      <c r="I9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7" s="19"/>
      <c r="K9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7" s="33"/>
    </row>
    <row r="98" spans="1:12" ht="18" customHeight="1" x14ac:dyDescent="0.25">
      <c r="A98" s="75" t="s">
        <v>224</v>
      </c>
      <c r="B98" s="13" t="s">
        <v>48</v>
      </c>
      <c r="C98" s="76">
        <v>727</v>
      </c>
      <c r="D98" s="77" t="s">
        <v>239</v>
      </c>
      <c r="E98" s="83">
        <v>2137</v>
      </c>
      <c r="F98" s="19"/>
      <c r="G9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8" s="35"/>
      <c r="I9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8" s="19"/>
      <c r="K9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8" s="33"/>
    </row>
    <row r="99" spans="1:12" ht="18" customHeight="1" x14ac:dyDescent="0.25">
      <c r="A99" s="75" t="s">
        <v>224</v>
      </c>
      <c r="B99" s="13" t="s">
        <v>48</v>
      </c>
      <c r="C99" s="76">
        <v>728</v>
      </c>
      <c r="D99" s="77" t="s">
        <v>240</v>
      </c>
      <c r="E99" s="83">
        <v>2137</v>
      </c>
      <c r="F99" s="19"/>
      <c r="G9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99" s="35"/>
      <c r="I9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99" s="19"/>
      <c r="K9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99" s="33"/>
    </row>
    <row r="100" spans="1:12" ht="18" customHeight="1" x14ac:dyDescent="0.25">
      <c r="A100" s="75" t="s">
        <v>224</v>
      </c>
      <c r="B100" s="13" t="s">
        <v>48</v>
      </c>
      <c r="C100" s="76">
        <v>815</v>
      </c>
      <c r="D100" s="77" t="s">
        <v>241</v>
      </c>
      <c r="E100" s="83">
        <v>2137</v>
      </c>
      <c r="F100" s="19"/>
      <c r="G10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0" s="35"/>
      <c r="I10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0" s="19"/>
      <c r="K10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0" s="33"/>
    </row>
    <row r="101" spans="1:12" ht="18" customHeight="1" x14ac:dyDescent="0.25">
      <c r="A101" s="75" t="s">
        <v>224</v>
      </c>
      <c r="B101" s="13" t="s">
        <v>48</v>
      </c>
      <c r="C101" s="76">
        <v>701</v>
      </c>
      <c r="D101" s="77" t="s">
        <v>242</v>
      </c>
      <c r="E101" s="83">
        <v>2137</v>
      </c>
      <c r="F101" s="19"/>
      <c r="G10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1" s="35"/>
      <c r="I10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1" s="19"/>
      <c r="K10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1" s="33"/>
    </row>
    <row r="102" spans="1:12" ht="18" customHeight="1" x14ac:dyDescent="0.25">
      <c r="A102" s="75" t="s">
        <v>224</v>
      </c>
      <c r="B102" s="13" t="s">
        <v>48</v>
      </c>
      <c r="C102" s="76">
        <v>740</v>
      </c>
      <c r="D102" s="77" t="s">
        <v>243</v>
      </c>
      <c r="E102" s="83">
        <v>2137</v>
      </c>
      <c r="F102" s="19"/>
      <c r="G10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2" s="35"/>
      <c r="I10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2" s="19"/>
      <c r="K10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2" s="33"/>
    </row>
    <row r="103" spans="1:12" ht="18" customHeight="1" x14ac:dyDescent="0.25">
      <c r="A103" s="75" t="s">
        <v>224</v>
      </c>
      <c r="B103" s="13" t="s">
        <v>48</v>
      </c>
      <c r="C103" s="76">
        <v>741</v>
      </c>
      <c r="D103" s="77" t="s">
        <v>244</v>
      </c>
      <c r="E103" s="83">
        <v>2137</v>
      </c>
      <c r="F103" s="19"/>
      <c r="G10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3" s="35"/>
      <c r="I10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3" s="19"/>
      <c r="K10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3" s="33"/>
    </row>
    <row r="104" spans="1:12" ht="18" customHeight="1" x14ac:dyDescent="0.25">
      <c r="A104" s="75" t="s">
        <v>224</v>
      </c>
      <c r="B104" s="13" t="s">
        <v>48</v>
      </c>
      <c r="C104" s="76">
        <v>742</v>
      </c>
      <c r="D104" s="77" t="s">
        <v>245</v>
      </c>
      <c r="E104" s="83">
        <v>2137</v>
      </c>
      <c r="F104" s="19"/>
      <c r="G10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4" s="35"/>
      <c r="I10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4" s="19"/>
      <c r="K10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4" s="33"/>
    </row>
    <row r="105" spans="1:12" ht="18" customHeight="1" x14ac:dyDescent="0.25">
      <c r="A105" s="75" t="s">
        <v>224</v>
      </c>
      <c r="B105" s="13" t="s">
        <v>48</v>
      </c>
      <c r="C105" s="76">
        <v>743</v>
      </c>
      <c r="D105" s="77" t="s">
        <v>246</v>
      </c>
      <c r="E105" s="83">
        <v>2137</v>
      </c>
      <c r="F105" s="19"/>
      <c r="G10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5" s="35"/>
      <c r="I10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5" s="19"/>
      <c r="K10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5" s="33"/>
    </row>
    <row r="106" spans="1:12" ht="18" customHeight="1" x14ac:dyDescent="0.25">
      <c r="A106" s="75" t="s">
        <v>224</v>
      </c>
      <c r="B106" s="13" t="s">
        <v>48</v>
      </c>
      <c r="C106" s="76">
        <v>809</v>
      </c>
      <c r="D106" s="77" t="s">
        <v>247</v>
      </c>
      <c r="E106" s="83">
        <v>2137</v>
      </c>
      <c r="F106" s="19"/>
      <c r="G10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6" s="35"/>
      <c r="I10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6" s="19"/>
      <c r="K10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6" s="33"/>
    </row>
    <row r="107" spans="1:12" ht="18" customHeight="1" x14ac:dyDescent="0.25">
      <c r="A107" s="75" t="s">
        <v>224</v>
      </c>
      <c r="B107" s="13" t="s">
        <v>48</v>
      </c>
      <c r="C107" s="76">
        <v>810</v>
      </c>
      <c r="D107" s="77" t="s">
        <v>248</v>
      </c>
      <c r="E107" s="83">
        <v>2137</v>
      </c>
      <c r="F107" s="19"/>
      <c r="G10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7" s="35"/>
      <c r="I10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7" s="19"/>
      <c r="K10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7" s="33"/>
    </row>
    <row r="108" spans="1:12" ht="18" customHeight="1" x14ac:dyDescent="0.25">
      <c r="A108" s="75" t="s">
        <v>224</v>
      </c>
      <c r="B108" s="13" t="s">
        <v>48</v>
      </c>
      <c r="C108" s="76">
        <v>702</v>
      </c>
      <c r="D108" s="77" t="s">
        <v>249</v>
      </c>
      <c r="E108" s="83">
        <v>2137</v>
      </c>
      <c r="F108" s="19"/>
      <c r="G10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8" s="35"/>
      <c r="I10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8" s="19"/>
      <c r="K10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8" s="33"/>
    </row>
    <row r="109" spans="1:12" ht="18" customHeight="1" x14ac:dyDescent="0.25">
      <c r="A109" s="75" t="s">
        <v>224</v>
      </c>
      <c r="B109" s="13" t="s">
        <v>48</v>
      </c>
      <c r="C109" s="76">
        <v>817</v>
      </c>
      <c r="D109" s="77" t="s">
        <v>250</v>
      </c>
      <c r="E109" s="83">
        <v>2137</v>
      </c>
      <c r="F109" s="19"/>
      <c r="G10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09" s="35"/>
      <c r="I10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09" s="19"/>
      <c r="K10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09" s="33"/>
    </row>
    <row r="110" spans="1:12" ht="18" customHeight="1" x14ac:dyDescent="0.25">
      <c r="A110" s="75" t="s">
        <v>224</v>
      </c>
      <c r="B110" s="13" t="s">
        <v>48</v>
      </c>
      <c r="C110" s="76">
        <v>820</v>
      </c>
      <c r="D110" s="77" t="s">
        <v>251</v>
      </c>
      <c r="E110" s="83">
        <v>2137</v>
      </c>
      <c r="F110" s="19"/>
      <c r="G11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0" s="35"/>
      <c r="I11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0" s="19"/>
      <c r="K11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0" s="33"/>
    </row>
    <row r="111" spans="1:12" ht="18" customHeight="1" x14ac:dyDescent="0.25">
      <c r="A111" s="75" t="s">
        <v>224</v>
      </c>
      <c r="B111" s="13" t="s">
        <v>48</v>
      </c>
      <c r="C111" s="76">
        <v>805</v>
      </c>
      <c r="D111" s="77" t="s">
        <v>252</v>
      </c>
      <c r="E111" s="83">
        <v>2137</v>
      </c>
      <c r="F111" s="19"/>
      <c r="G11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1" s="35"/>
      <c r="I11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1" s="19"/>
      <c r="K11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1" s="33"/>
    </row>
    <row r="112" spans="1:12" ht="18" customHeight="1" x14ac:dyDescent="0.25">
      <c r="A112" s="75" t="s">
        <v>224</v>
      </c>
      <c r="B112" s="13" t="s">
        <v>48</v>
      </c>
      <c r="C112" s="76">
        <v>614</v>
      </c>
      <c r="D112" s="77" t="s">
        <v>253</v>
      </c>
      <c r="E112" s="83">
        <v>2137</v>
      </c>
      <c r="F112" s="19"/>
      <c r="G11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2" s="35"/>
      <c r="I11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2" s="19"/>
      <c r="K11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2" s="33"/>
    </row>
    <row r="113" spans="1:12" ht="18" customHeight="1" x14ac:dyDescent="0.25">
      <c r="A113" s="75" t="s">
        <v>224</v>
      </c>
      <c r="B113" s="13" t="s">
        <v>48</v>
      </c>
      <c r="C113" s="76">
        <v>714</v>
      </c>
      <c r="D113" s="77" t="s">
        <v>254</v>
      </c>
      <c r="E113" s="83">
        <v>2137</v>
      </c>
      <c r="F113" s="19"/>
      <c r="G11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3" s="35"/>
      <c r="I11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3" s="19"/>
      <c r="K11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3" s="33"/>
    </row>
    <row r="114" spans="1:12" ht="18" customHeight="1" x14ac:dyDescent="0.25">
      <c r="A114" s="75" t="s">
        <v>224</v>
      </c>
      <c r="B114" s="13" t="s">
        <v>48</v>
      </c>
      <c r="C114" s="76">
        <v>708</v>
      </c>
      <c r="D114" s="77" t="s">
        <v>255</v>
      </c>
      <c r="E114" s="83">
        <v>2137</v>
      </c>
      <c r="F114" s="19"/>
      <c r="G11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4" s="35"/>
      <c r="I11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4" s="19"/>
      <c r="K11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4" s="33"/>
    </row>
    <row r="115" spans="1:12" ht="18" customHeight="1" x14ac:dyDescent="0.25">
      <c r="A115" s="75" t="s">
        <v>224</v>
      </c>
      <c r="B115" s="13" t="s">
        <v>48</v>
      </c>
      <c r="C115" s="76">
        <v>610</v>
      </c>
      <c r="D115" s="77" t="s">
        <v>256</v>
      </c>
      <c r="E115" s="83">
        <v>2137</v>
      </c>
      <c r="F115" s="19"/>
      <c r="G11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5" s="35"/>
      <c r="I11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5" s="19"/>
      <c r="K11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5" s="33"/>
    </row>
    <row r="116" spans="1:12" ht="18" customHeight="1" x14ac:dyDescent="0.25">
      <c r="A116" s="75" t="s">
        <v>224</v>
      </c>
      <c r="B116" s="13" t="s">
        <v>48</v>
      </c>
      <c r="C116" s="76">
        <v>611</v>
      </c>
      <c r="D116" s="77" t="s">
        <v>257</v>
      </c>
      <c r="E116" s="83">
        <v>2137</v>
      </c>
      <c r="F116" s="19"/>
      <c r="G11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6" s="35"/>
      <c r="I11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6" s="19"/>
      <c r="K11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6" s="33"/>
    </row>
    <row r="117" spans="1:12" ht="18" customHeight="1" x14ac:dyDescent="0.25">
      <c r="A117" s="75" t="s">
        <v>224</v>
      </c>
      <c r="B117" s="13" t="s">
        <v>48</v>
      </c>
      <c r="C117" s="76">
        <v>730</v>
      </c>
      <c r="D117" s="77" t="s">
        <v>258</v>
      </c>
      <c r="E117" s="83">
        <v>2137</v>
      </c>
      <c r="F117" s="19"/>
      <c r="G11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7" s="35"/>
      <c r="I11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7" s="19"/>
      <c r="K11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7" s="33"/>
    </row>
    <row r="118" spans="1:12" ht="18" customHeight="1" x14ac:dyDescent="0.25">
      <c r="A118" s="75" t="s">
        <v>224</v>
      </c>
      <c r="B118" s="13" t="s">
        <v>48</v>
      </c>
      <c r="C118" s="76">
        <v>709</v>
      </c>
      <c r="D118" s="77" t="s">
        <v>259</v>
      </c>
      <c r="E118" s="83">
        <v>2137</v>
      </c>
      <c r="F118" s="19"/>
      <c r="G11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8" s="35"/>
      <c r="I11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8" s="19"/>
      <c r="K11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8" s="33"/>
    </row>
    <row r="119" spans="1:12" ht="18" customHeight="1" x14ac:dyDescent="0.25">
      <c r="A119" s="75" t="s">
        <v>224</v>
      </c>
      <c r="B119" s="13" t="s">
        <v>48</v>
      </c>
      <c r="C119" s="76">
        <v>811</v>
      </c>
      <c r="D119" s="77" t="s">
        <v>260</v>
      </c>
      <c r="E119" s="83">
        <v>2137</v>
      </c>
      <c r="F119" s="19"/>
      <c r="G11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19" s="35"/>
      <c r="I11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19" s="19"/>
      <c r="K11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19" s="33"/>
    </row>
    <row r="120" spans="1:12" ht="18" customHeight="1" x14ac:dyDescent="0.25">
      <c r="A120" s="75" t="s">
        <v>224</v>
      </c>
      <c r="B120" s="13" t="s">
        <v>48</v>
      </c>
      <c r="C120" s="76">
        <v>826</v>
      </c>
      <c r="D120" s="77" t="s">
        <v>261</v>
      </c>
      <c r="E120" s="83">
        <v>2137</v>
      </c>
      <c r="F120" s="19"/>
      <c r="G12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0" s="35"/>
      <c r="I12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0" s="19"/>
      <c r="K12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0" s="33"/>
    </row>
    <row r="121" spans="1:12" ht="18" customHeight="1" x14ac:dyDescent="0.25">
      <c r="A121" s="75" t="s">
        <v>224</v>
      </c>
      <c r="B121" s="13" t="s">
        <v>48</v>
      </c>
      <c r="C121" s="76">
        <v>713</v>
      </c>
      <c r="D121" s="77" t="s">
        <v>262</v>
      </c>
      <c r="E121" s="83">
        <v>2137</v>
      </c>
      <c r="F121" s="19"/>
      <c r="G12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1" s="35"/>
      <c r="I12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1" s="19"/>
      <c r="K12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1" s="33"/>
    </row>
    <row r="122" spans="1:12" ht="18" customHeight="1" x14ac:dyDescent="0.25">
      <c r="A122" s="75" t="s">
        <v>224</v>
      </c>
      <c r="B122" s="13" t="s">
        <v>48</v>
      </c>
      <c r="C122" s="76">
        <v>726</v>
      </c>
      <c r="D122" s="77" t="s">
        <v>263</v>
      </c>
      <c r="E122" s="83">
        <v>2137</v>
      </c>
      <c r="F122" s="19"/>
      <c r="G12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2" s="35"/>
      <c r="I12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2" s="19"/>
      <c r="K12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2" s="33"/>
    </row>
    <row r="123" spans="1:12" ht="18" customHeight="1" x14ac:dyDescent="0.25">
      <c r="A123" s="75" t="s">
        <v>224</v>
      </c>
      <c r="B123" s="13" t="s">
        <v>48</v>
      </c>
      <c r="C123" s="76">
        <v>739</v>
      </c>
      <c r="D123" s="77" t="s">
        <v>264</v>
      </c>
      <c r="E123" s="83">
        <v>2137</v>
      </c>
      <c r="F123" s="19"/>
      <c r="G12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3" s="35"/>
      <c r="I12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3" s="19"/>
      <c r="K12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3" s="33"/>
    </row>
    <row r="124" spans="1:12" ht="18" customHeight="1" x14ac:dyDescent="0.25">
      <c r="A124" s="75" t="s">
        <v>224</v>
      </c>
      <c r="B124" s="13" t="s">
        <v>48</v>
      </c>
      <c r="C124" s="76">
        <v>744</v>
      </c>
      <c r="D124" s="77" t="s">
        <v>265</v>
      </c>
      <c r="E124" s="83">
        <v>2137</v>
      </c>
      <c r="F124" s="19"/>
      <c r="G12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4" s="35"/>
      <c r="I12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4" s="19"/>
      <c r="K12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4" s="33"/>
    </row>
    <row r="125" spans="1:12" ht="18" customHeight="1" x14ac:dyDescent="0.25">
      <c r="A125" s="75" t="s">
        <v>224</v>
      </c>
      <c r="B125" s="13" t="s">
        <v>48</v>
      </c>
      <c r="C125" s="76">
        <v>745</v>
      </c>
      <c r="D125" s="77" t="s">
        <v>266</v>
      </c>
      <c r="E125" s="83">
        <v>2137</v>
      </c>
      <c r="F125" s="19"/>
      <c r="G12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5" s="35"/>
      <c r="I12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5" s="19"/>
      <c r="K12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5" s="33"/>
    </row>
    <row r="126" spans="1:12" ht="18" customHeight="1" x14ac:dyDescent="0.25">
      <c r="A126" s="75" t="s">
        <v>224</v>
      </c>
      <c r="B126" s="13" t="s">
        <v>48</v>
      </c>
      <c r="C126" s="76">
        <v>737</v>
      </c>
      <c r="D126" s="77" t="s">
        <v>267</v>
      </c>
      <c r="E126" s="83">
        <v>2137</v>
      </c>
      <c r="F126" s="19"/>
      <c r="G12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6" s="35"/>
      <c r="I12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6" s="19"/>
      <c r="K12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6" s="33"/>
    </row>
    <row r="127" spans="1:12" ht="18" customHeight="1" x14ac:dyDescent="0.25">
      <c r="A127" s="75" t="s">
        <v>224</v>
      </c>
      <c r="B127" s="13" t="s">
        <v>48</v>
      </c>
      <c r="C127" s="76">
        <v>738</v>
      </c>
      <c r="D127" s="77" t="s">
        <v>268</v>
      </c>
      <c r="E127" s="83">
        <v>2137</v>
      </c>
      <c r="F127" s="19"/>
      <c r="G12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7" s="35"/>
      <c r="I12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7" s="19"/>
      <c r="K12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7" s="33"/>
    </row>
    <row r="128" spans="1:12" ht="18" customHeight="1" x14ac:dyDescent="0.25">
      <c r="A128" s="75" t="s">
        <v>224</v>
      </c>
      <c r="B128" s="13" t="s">
        <v>48</v>
      </c>
      <c r="C128" s="76">
        <v>718</v>
      </c>
      <c r="D128" s="77" t="s">
        <v>269</v>
      </c>
      <c r="E128" s="83">
        <v>2137</v>
      </c>
      <c r="F128" s="19"/>
      <c r="G12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8" s="35"/>
      <c r="I12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8" s="19"/>
      <c r="K12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8" s="33"/>
    </row>
    <row r="129" spans="1:12" ht="18" customHeight="1" x14ac:dyDescent="0.25">
      <c r="A129" s="75" t="s">
        <v>224</v>
      </c>
      <c r="B129" s="13" t="s">
        <v>48</v>
      </c>
      <c r="C129" s="76">
        <v>719</v>
      </c>
      <c r="D129" s="77" t="s">
        <v>270</v>
      </c>
      <c r="E129" s="83">
        <v>2137</v>
      </c>
      <c r="F129" s="19"/>
      <c r="G12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29" s="35"/>
      <c r="I12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29" s="19"/>
      <c r="K12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29" s="33"/>
    </row>
    <row r="130" spans="1:12" ht="18" customHeight="1" x14ac:dyDescent="0.25">
      <c r="A130" s="75" t="s">
        <v>224</v>
      </c>
      <c r="B130" s="13" t="s">
        <v>48</v>
      </c>
      <c r="C130" s="76">
        <v>667</v>
      </c>
      <c r="D130" s="77" t="s">
        <v>271</v>
      </c>
      <c r="E130" s="83">
        <v>2137</v>
      </c>
      <c r="F130" s="19"/>
      <c r="G13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0" s="35"/>
      <c r="I13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0" s="19"/>
      <c r="K13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0" s="33"/>
    </row>
    <row r="131" spans="1:12" ht="18" customHeight="1" x14ac:dyDescent="0.25">
      <c r="A131" s="75" t="s">
        <v>224</v>
      </c>
      <c r="B131" s="13" t="s">
        <v>48</v>
      </c>
      <c r="C131" s="76">
        <v>830</v>
      </c>
      <c r="D131" s="77" t="s">
        <v>272</v>
      </c>
      <c r="E131" s="83">
        <v>2137</v>
      </c>
      <c r="F131" s="19"/>
      <c r="G13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1" s="35"/>
      <c r="I13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1" s="19"/>
      <c r="K13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1" s="33"/>
    </row>
    <row r="132" spans="1:12" ht="18" customHeight="1" x14ac:dyDescent="0.25">
      <c r="A132" s="75" t="s">
        <v>224</v>
      </c>
      <c r="B132" s="13" t="s">
        <v>48</v>
      </c>
      <c r="C132" s="76">
        <v>117</v>
      </c>
      <c r="D132" s="77" t="s">
        <v>273</v>
      </c>
      <c r="E132" s="83">
        <v>2137</v>
      </c>
      <c r="F132" s="19"/>
      <c r="G13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2" s="35"/>
      <c r="I13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2" s="19"/>
      <c r="K13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2" s="33"/>
    </row>
    <row r="133" spans="1:12" ht="18" customHeight="1" x14ac:dyDescent="0.25">
      <c r="A133" s="75" t="s">
        <v>224</v>
      </c>
      <c r="B133" s="13" t="s">
        <v>48</v>
      </c>
      <c r="C133" s="76">
        <v>110</v>
      </c>
      <c r="D133" s="77" t="s">
        <v>274</v>
      </c>
      <c r="E133" s="83">
        <v>2137</v>
      </c>
      <c r="F133" s="19"/>
      <c r="G13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3" s="35"/>
      <c r="I13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3" s="19"/>
      <c r="K13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3" s="33"/>
    </row>
    <row r="134" spans="1:12" ht="18" customHeight="1" x14ac:dyDescent="0.25">
      <c r="A134" s="75" t="s">
        <v>224</v>
      </c>
      <c r="B134" s="13" t="s">
        <v>48</v>
      </c>
      <c r="C134" s="76">
        <v>203</v>
      </c>
      <c r="D134" s="77" t="s">
        <v>275</v>
      </c>
      <c r="E134" s="83">
        <v>2137</v>
      </c>
      <c r="F134" s="19"/>
      <c r="G13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4" s="35"/>
      <c r="I13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4" s="19"/>
      <c r="K13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4" s="33"/>
    </row>
    <row r="135" spans="1:12" ht="18" customHeight="1" x14ac:dyDescent="0.25">
      <c r="A135" s="75" t="s">
        <v>20</v>
      </c>
      <c r="B135" s="13" t="s">
        <v>48</v>
      </c>
      <c r="C135" s="76">
        <v>629</v>
      </c>
      <c r="D135" s="77" t="s">
        <v>276</v>
      </c>
      <c r="E135" s="83">
        <v>71699</v>
      </c>
      <c r="F135" s="19"/>
      <c r="G13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5" s="35"/>
      <c r="I13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5" s="19"/>
      <c r="K13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5" s="33"/>
    </row>
    <row r="136" spans="1:12" ht="18" customHeight="1" x14ac:dyDescent="0.25">
      <c r="A136" s="75" t="s">
        <v>20</v>
      </c>
      <c r="B136" s="13" t="s">
        <v>48</v>
      </c>
      <c r="C136" s="76">
        <v>712</v>
      </c>
      <c r="D136" s="77" t="s">
        <v>227</v>
      </c>
      <c r="E136" s="83">
        <v>71699</v>
      </c>
      <c r="F136" s="19"/>
      <c r="G13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6" s="35"/>
      <c r="I13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6" s="19"/>
      <c r="K13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6" s="33"/>
    </row>
    <row r="137" spans="1:12" ht="18" customHeight="1" x14ac:dyDescent="0.25">
      <c r="A137" s="75" t="s">
        <v>20</v>
      </c>
      <c r="B137" s="13" t="s">
        <v>48</v>
      </c>
      <c r="C137" s="76">
        <v>818</v>
      </c>
      <c r="D137" s="77" t="s">
        <v>228</v>
      </c>
      <c r="E137" s="83">
        <v>71699</v>
      </c>
      <c r="F137" s="19"/>
      <c r="G13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7" s="35"/>
      <c r="I13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7" s="19"/>
      <c r="K13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7" s="33"/>
    </row>
    <row r="138" spans="1:12" ht="18" customHeight="1" x14ac:dyDescent="0.25">
      <c r="A138" s="75" t="s">
        <v>20</v>
      </c>
      <c r="B138" s="13" t="s">
        <v>48</v>
      </c>
      <c r="C138" s="76">
        <v>703</v>
      </c>
      <c r="D138" s="77" t="s">
        <v>229</v>
      </c>
      <c r="E138" s="83">
        <v>71699</v>
      </c>
      <c r="F138" s="19"/>
      <c r="G13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8" s="35"/>
      <c r="I13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8" s="19"/>
      <c r="K13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8" s="33"/>
    </row>
    <row r="139" spans="1:12" ht="18" customHeight="1" x14ac:dyDescent="0.25">
      <c r="A139" s="75" t="s">
        <v>20</v>
      </c>
      <c r="B139" s="13" t="s">
        <v>48</v>
      </c>
      <c r="C139" s="76">
        <v>731</v>
      </c>
      <c r="D139" s="77" t="s">
        <v>230</v>
      </c>
      <c r="E139" s="83">
        <v>71699</v>
      </c>
      <c r="F139" s="19"/>
      <c r="G13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39" s="35"/>
      <c r="I13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39" s="19"/>
      <c r="K13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39" s="33"/>
    </row>
    <row r="140" spans="1:12" ht="18" customHeight="1" x14ac:dyDescent="0.25">
      <c r="A140" s="75" t="s">
        <v>20</v>
      </c>
      <c r="B140" s="13" t="s">
        <v>48</v>
      </c>
      <c r="C140" s="76">
        <v>704</v>
      </c>
      <c r="D140" s="77" t="s">
        <v>231</v>
      </c>
      <c r="E140" s="83">
        <v>71699</v>
      </c>
      <c r="F140" s="19"/>
      <c r="G14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0" s="35"/>
      <c r="I14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0" s="19"/>
      <c r="K14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0" s="33"/>
    </row>
    <row r="141" spans="1:12" ht="18" customHeight="1" x14ac:dyDescent="0.25">
      <c r="A141" s="75" t="s">
        <v>20</v>
      </c>
      <c r="B141" s="13" t="s">
        <v>48</v>
      </c>
      <c r="C141" s="76">
        <v>732</v>
      </c>
      <c r="D141" s="77" t="s">
        <v>232</v>
      </c>
      <c r="E141" s="83">
        <v>71699</v>
      </c>
      <c r="F141" s="19"/>
      <c r="G14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1" s="35"/>
      <c r="I14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1" s="19"/>
      <c r="K14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1" s="33"/>
    </row>
    <row r="142" spans="1:12" ht="18" customHeight="1" x14ac:dyDescent="0.25">
      <c r="A142" s="75" t="s">
        <v>20</v>
      </c>
      <c r="B142" s="13" t="s">
        <v>48</v>
      </c>
      <c r="C142" s="76">
        <v>705</v>
      </c>
      <c r="D142" s="77" t="s">
        <v>233</v>
      </c>
      <c r="E142" s="83">
        <v>71699</v>
      </c>
      <c r="F142" s="19"/>
      <c r="G14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2" s="35"/>
      <c r="I14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2" s="19"/>
      <c r="K14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2" s="33"/>
    </row>
    <row r="143" spans="1:12" ht="18" customHeight="1" x14ac:dyDescent="0.25">
      <c r="A143" s="75" t="s">
        <v>20</v>
      </c>
      <c r="B143" s="13" t="s">
        <v>48</v>
      </c>
      <c r="C143" s="76">
        <v>733</v>
      </c>
      <c r="D143" s="77" t="s">
        <v>234</v>
      </c>
      <c r="E143" s="83">
        <v>71699</v>
      </c>
      <c r="F143" s="19"/>
      <c r="G14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3" s="35"/>
      <c r="I14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3" s="19"/>
      <c r="K14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3" s="33"/>
    </row>
    <row r="144" spans="1:12" ht="18" customHeight="1" x14ac:dyDescent="0.25">
      <c r="A144" s="75" t="s">
        <v>20</v>
      </c>
      <c r="B144" s="13" t="s">
        <v>48</v>
      </c>
      <c r="C144" s="76">
        <v>706</v>
      </c>
      <c r="D144" s="77" t="s">
        <v>235</v>
      </c>
      <c r="E144" s="83">
        <v>71699</v>
      </c>
      <c r="F144" s="19"/>
      <c r="G14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4" s="35"/>
      <c r="I14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4" s="19"/>
      <c r="K14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4" s="33"/>
    </row>
    <row r="145" spans="1:12" ht="18" customHeight="1" x14ac:dyDescent="0.25">
      <c r="A145" s="75" t="s">
        <v>20</v>
      </c>
      <c r="B145" s="13" t="s">
        <v>48</v>
      </c>
      <c r="C145" s="76">
        <v>734</v>
      </c>
      <c r="D145" s="77" t="s">
        <v>236</v>
      </c>
      <c r="E145" s="83">
        <v>71699</v>
      </c>
      <c r="F145" s="19"/>
      <c r="G14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5" s="35"/>
      <c r="I14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5" s="19"/>
      <c r="K14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5" s="33"/>
    </row>
    <row r="146" spans="1:12" ht="18" customHeight="1" x14ac:dyDescent="0.25">
      <c r="A146" s="75" t="s">
        <v>20</v>
      </c>
      <c r="B146" s="13" t="s">
        <v>48</v>
      </c>
      <c r="C146" s="76">
        <v>715</v>
      </c>
      <c r="D146" s="77" t="s">
        <v>237</v>
      </c>
      <c r="E146" s="83">
        <v>71699</v>
      </c>
      <c r="F146" s="19"/>
      <c r="G14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6" s="35"/>
      <c r="I14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6" s="19"/>
      <c r="K14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6" s="33"/>
    </row>
    <row r="147" spans="1:12" ht="18" customHeight="1" x14ac:dyDescent="0.25">
      <c r="A147" s="75" t="s">
        <v>20</v>
      </c>
      <c r="B147" s="13" t="s">
        <v>48</v>
      </c>
      <c r="C147" s="76">
        <v>808</v>
      </c>
      <c r="D147" s="77" t="s">
        <v>238</v>
      </c>
      <c r="E147" s="83">
        <v>71699</v>
      </c>
      <c r="F147" s="19"/>
      <c r="G14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7" s="35"/>
      <c r="I14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7" s="19"/>
      <c r="K14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7" s="33"/>
    </row>
    <row r="148" spans="1:12" ht="18" customHeight="1" x14ac:dyDescent="0.25">
      <c r="A148" s="75" t="s">
        <v>20</v>
      </c>
      <c r="B148" s="13" t="s">
        <v>48</v>
      </c>
      <c r="C148" s="76">
        <v>727</v>
      </c>
      <c r="D148" s="77" t="s">
        <v>239</v>
      </c>
      <c r="E148" s="83">
        <v>71699</v>
      </c>
      <c r="F148" s="19"/>
      <c r="G14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8" s="35"/>
      <c r="I14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8" s="19"/>
      <c r="K14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8" s="33"/>
    </row>
    <row r="149" spans="1:12" ht="18" customHeight="1" x14ac:dyDescent="0.25">
      <c r="A149" s="75" t="s">
        <v>20</v>
      </c>
      <c r="B149" s="13" t="s">
        <v>48</v>
      </c>
      <c r="C149" s="76">
        <v>728</v>
      </c>
      <c r="D149" s="77" t="s">
        <v>240</v>
      </c>
      <c r="E149" s="83">
        <v>71699</v>
      </c>
      <c r="F149" s="19"/>
      <c r="G14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49" s="35"/>
      <c r="I14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49" s="19"/>
      <c r="K14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49" s="33"/>
    </row>
    <row r="150" spans="1:12" ht="18" customHeight="1" x14ac:dyDescent="0.25">
      <c r="A150" s="75" t="s">
        <v>20</v>
      </c>
      <c r="B150" s="13" t="s">
        <v>48</v>
      </c>
      <c r="C150" s="76">
        <v>815</v>
      </c>
      <c r="D150" s="77" t="s">
        <v>241</v>
      </c>
      <c r="E150" s="83">
        <v>71699</v>
      </c>
      <c r="F150" s="19"/>
      <c r="G15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0" s="35"/>
      <c r="I15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0" s="19"/>
      <c r="K15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0" s="33"/>
    </row>
    <row r="151" spans="1:12" ht="18" customHeight="1" x14ac:dyDescent="0.25">
      <c r="A151" s="75" t="s">
        <v>20</v>
      </c>
      <c r="B151" s="13" t="s">
        <v>48</v>
      </c>
      <c r="C151" s="76">
        <v>701</v>
      </c>
      <c r="D151" s="77" t="s">
        <v>242</v>
      </c>
      <c r="E151" s="83">
        <v>71699</v>
      </c>
      <c r="F151" s="19"/>
      <c r="G15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1" s="35"/>
      <c r="I15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1" s="19"/>
      <c r="K15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1" s="33"/>
    </row>
    <row r="152" spans="1:12" ht="18" customHeight="1" x14ac:dyDescent="0.25">
      <c r="A152" s="75" t="s">
        <v>20</v>
      </c>
      <c r="B152" s="13" t="s">
        <v>48</v>
      </c>
      <c r="C152" s="76">
        <v>740</v>
      </c>
      <c r="D152" s="77" t="s">
        <v>243</v>
      </c>
      <c r="E152" s="83">
        <v>71699</v>
      </c>
      <c r="F152" s="19"/>
      <c r="G15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2" s="35"/>
      <c r="I15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2" s="19"/>
      <c r="K15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2" s="33"/>
    </row>
    <row r="153" spans="1:12" ht="18" customHeight="1" x14ac:dyDescent="0.25">
      <c r="A153" s="75" t="s">
        <v>20</v>
      </c>
      <c r="B153" s="13" t="s">
        <v>48</v>
      </c>
      <c r="C153" s="76">
        <v>741</v>
      </c>
      <c r="D153" s="77" t="s">
        <v>244</v>
      </c>
      <c r="E153" s="83">
        <v>71699</v>
      </c>
      <c r="F153" s="19"/>
      <c r="G15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3" s="35"/>
      <c r="I15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3" s="19"/>
      <c r="K15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3" s="33"/>
    </row>
    <row r="154" spans="1:12" ht="18" customHeight="1" x14ac:dyDescent="0.25">
      <c r="A154" s="75" t="s">
        <v>20</v>
      </c>
      <c r="B154" s="13" t="s">
        <v>48</v>
      </c>
      <c r="C154" s="76">
        <v>742</v>
      </c>
      <c r="D154" s="77" t="s">
        <v>245</v>
      </c>
      <c r="E154" s="83">
        <v>71699</v>
      </c>
      <c r="F154" s="19"/>
      <c r="G15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4" s="35"/>
      <c r="I15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4" s="19"/>
      <c r="K15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4" s="33"/>
    </row>
    <row r="155" spans="1:12" ht="18" customHeight="1" x14ac:dyDescent="0.25">
      <c r="A155" s="75" t="s">
        <v>20</v>
      </c>
      <c r="B155" s="13" t="s">
        <v>48</v>
      </c>
      <c r="C155" s="76">
        <v>743</v>
      </c>
      <c r="D155" s="77" t="s">
        <v>246</v>
      </c>
      <c r="E155" s="83">
        <v>71699</v>
      </c>
      <c r="F155" s="19"/>
      <c r="G15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5" s="35"/>
      <c r="I15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5" s="19"/>
      <c r="K15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5" s="33"/>
    </row>
    <row r="156" spans="1:12" ht="18" customHeight="1" x14ac:dyDescent="0.25">
      <c r="A156" s="75" t="s">
        <v>20</v>
      </c>
      <c r="B156" s="13" t="s">
        <v>48</v>
      </c>
      <c r="C156" s="76">
        <v>809</v>
      </c>
      <c r="D156" s="77" t="s">
        <v>247</v>
      </c>
      <c r="E156" s="83">
        <v>71699</v>
      </c>
      <c r="F156" s="19"/>
      <c r="G15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6" s="35"/>
      <c r="I15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6" s="19"/>
      <c r="K15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6" s="33"/>
    </row>
    <row r="157" spans="1:12" ht="18" customHeight="1" x14ac:dyDescent="0.25">
      <c r="A157" s="75" t="s">
        <v>20</v>
      </c>
      <c r="B157" s="13" t="s">
        <v>48</v>
      </c>
      <c r="C157" s="76">
        <v>810</v>
      </c>
      <c r="D157" s="77" t="s">
        <v>248</v>
      </c>
      <c r="E157" s="83">
        <v>71699</v>
      </c>
      <c r="F157" s="19"/>
      <c r="G15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7" s="35"/>
      <c r="I15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7" s="19"/>
      <c r="K15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7" s="33"/>
    </row>
    <row r="158" spans="1:12" ht="18" customHeight="1" x14ac:dyDescent="0.25">
      <c r="A158" s="75" t="s">
        <v>20</v>
      </c>
      <c r="B158" s="13" t="s">
        <v>48</v>
      </c>
      <c r="C158" s="76">
        <v>702</v>
      </c>
      <c r="D158" s="77" t="s">
        <v>249</v>
      </c>
      <c r="E158" s="83">
        <v>71699</v>
      </c>
      <c r="F158" s="19"/>
      <c r="G15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8" s="35"/>
      <c r="I15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8" s="19"/>
      <c r="K15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8" s="33"/>
    </row>
    <row r="159" spans="1:12" ht="18" customHeight="1" x14ac:dyDescent="0.25">
      <c r="A159" s="75" t="s">
        <v>20</v>
      </c>
      <c r="B159" s="13" t="s">
        <v>48</v>
      </c>
      <c r="C159" s="76">
        <v>817</v>
      </c>
      <c r="D159" s="77" t="s">
        <v>250</v>
      </c>
      <c r="E159" s="83">
        <v>71699</v>
      </c>
      <c r="F159" s="19"/>
      <c r="G15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59" s="35"/>
      <c r="I15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59" s="19"/>
      <c r="K15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59" s="33"/>
    </row>
    <row r="160" spans="1:12" ht="18" customHeight="1" x14ac:dyDescent="0.25">
      <c r="A160" s="75" t="s">
        <v>20</v>
      </c>
      <c r="B160" s="13" t="s">
        <v>48</v>
      </c>
      <c r="C160" s="76">
        <v>820</v>
      </c>
      <c r="D160" s="77" t="s">
        <v>251</v>
      </c>
      <c r="E160" s="83">
        <v>71699</v>
      </c>
      <c r="F160" s="19"/>
      <c r="G16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0" s="35"/>
      <c r="I16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0" s="19"/>
      <c r="K16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0" s="33"/>
    </row>
    <row r="161" spans="1:12" ht="18" customHeight="1" x14ac:dyDescent="0.25">
      <c r="A161" s="75" t="s">
        <v>20</v>
      </c>
      <c r="B161" s="13" t="s">
        <v>48</v>
      </c>
      <c r="C161" s="76">
        <v>805</v>
      </c>
      <c r="D161" s="77" t="s">
        <v>252</v>
      </c>
      <c r="E161" s="83">
        <v>71699</v>
      </c>
      <c r="F161" s="19"/>
      <c r="G16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1" s="35"/>
      <c r="I16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1" s="19"/>
      <c r="K16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1" s="33"/>
    </row>
    <row r="162" spans="1:12" ht="18" customHeight="1" x14ac:dyDescent="0.25">
      <c r="A162" s="75" t="s">
        <v>20</v>
      </c>
      <c r="B162" s="13" t="s">
        <v>48</v>
      </c>
      <c r="C162" s="76">
        <v>614</v>
      </c>
      <c r="D162" s="77" t="s">
        <v>253</v>
      </c>
      <c r="E162" s="83">
        <v>71699</v>
      </c>
      <c r="F162" s="19"/>
      <c r="G16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2" s="35"/>
      <c r="I16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2" s="19"/>
      <c r="K16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2" s="33"/>
    </row>
    <row r="163" spans="1:12" ht="18" customHeight="1" x14ac:dyDescent="0.25">
      <c r="A163" s="75" t="s">
        <v>20</v>
      </c>
      <c r="B163" s="13" t="s">
        <v>48</v>
      </c>
      <c r="C163" s="76">
        <v>714</v>
      </c>
      <c r="D163" s="77" t="s">
        <v>254</v>
      </c>
      <c r="E163" s="83">
        <v>71699</v>
      </c>
      <c r="F163" s="19"/>
      <c r="G16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3" s="35"/>
      <c r="I16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3" s="19"/>
      <c r="K16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3" s="33"/>
    </row>
    <row r="164" spans="1:12" ht="18" customHeight="1" x14ac:dyDescent="0.25">
      <c r="A164" s="75" t="s">
        <v>20</v>
      </c>
      <c r="B164" s="13" t="s">
        <v>48</v>
      </c>
      <c r="C164" s="76">
        <v>708</v>
      </c>
      <c r="D164" s="77" t="s">
        <v>255</v>
      </c>
      <c r="E164" s="83">
        <v>71699</v>
      </c>
      <c r="F164" s="19"/>
      <c r="G16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4" s="35"/>
      <c r="I16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4" s="19"/>
      <c r="K16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4" s="33"/>
    </row>
    <row r="165" spans="1:12" ht="18" customHeight="1" x14ac:dyDescent="0.25">
      <c r="A165" s="75" t="s">
        <v>20</v>
      </c>
      <c r="B165" s="13" t="s">
        <v>48</v>
      </c>
      <c r="C165" s="76">
        <v>610</v>
      </c>
      <c r="D165" s="77" t="s">
        <v>256</v>
      </c>
      <c r="E165" s="83">
        <v>71699</v>
      </c>
      <c r="F165" s="19"/>
      <c r="G16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5" s="35"/>
      <c r="I16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5" s="19"/>
      <c r="K16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5" s="33"/>
    </row>
    <row r="166" spans="1:12" ht="18" customHeight="1" x14ac:dyDescent="0.25">
      <c r="A166" s="75" t="s">
        <v>20</v>
      </c>
      <c r="B166" s="13" t="s">
        <v>48</v>
      </c>
      <c r="C166" s="76">
        <v>611</v>
      </c>
      <c r="D166" s="77" t="s">
        <v>257</v>
      </c>
      <c r="E166" s="83">
        <v>71699</v>
      </c>
      <c r="F166" s="19"/>
      <c r="G16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6" s="35"/>
      <c r="I16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6" s="19"/>
      <c r="K16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6" s="33"/>
    </row>
    <row r="167" spans="1:12" ht="18" customHeight="1" x14ac:dyDescent="0.25">
      <c r="A167" s="75" t="s">
        <v>20</v>
      </c>
      <c r="B167" s="13" t="s">
        <v>48</v>
      </c>
      <c r="C167" s="76">
        <v>730</v>
      </c>
      <c r="D167" s="77" t="s">
        <v>258</v>
      </c>
      <c r="E167" s="83">
        <v>71699</v>
      </c>
      <c r="F167" s="19"/>
      <c r="G16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7" s="35"/>
      <c r="I16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7" s="19"/>
      <c r="K16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7" s="33"/>
    </row>
    <row r="168" spans="1:12" ht="18" customHeight="1" x14ac:dyDescent="0.25">
      <c r="A168" s="75" t="s">
        <v>20</v>
      </c>
      <c r="B168" s="13" t="s">
        <v>48</v>
      </c>
      <c r="C168" s="76">
        <v>709</v>
      </c>
      <c r="D168" s="77" t="s">
        <v>259</v>
      </c>
      <c r="E168" s="83">
        <v>71699</v>
      </c>
      <c r="F168" s="19"/>
      <c r="G16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8" s="35"/>
      <c r="I16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8" s="19"/>
      <c r="K16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8" s="33"/>
    </row>
    <row r="169" spans="1:12" ht="18" customHeight="1" x14ac:dyDescent="0.25">
      <c r="A169" s="75" t="s">
        <v>20</v>
      </c>
      <c r="B169" s="13" t="s">
        <v>48</v>
      </c>
      <c r="C169" s="76">
        <v>811</v>
      </c>
      <c r="D169" s="77" t="s">
        <v>260</v>
      </c>
      <c r="E169" s="83">
        <v>71699</v>
      </c>
      <c r="F169" s="19"/>
      <c r="G16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69" s="35"/>
      <c r="I16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69" s="19"/>
      <c r="K16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69" s="33"/>
    </row>
    <row r="170" spans="1:12" ht="18" customHeight="1" x14ac:dyDescent="0.25">
      <c r="A170" s="75" t="s">
        <v>20</v>
      </c>
      <c r="B170" s="13" t="s">
        <v>48</v>
      </c>
      <c r="C170" s="76">
        <v>826</v>
      </c>
      <c r="D170" s="77" t="s">
        <v>261</v>
      </c>
      <c r="E170" s="83">
        <v>71699</v>
      </c>
      <c r="F170" s="19"/>
      <c r="G17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0" s="35"/>
      <c r="I17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0" s="19"/>
      <c r="K17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0" s="33"/>
    </row>
    <row r="171" spans="1:12" ht="18" customHeight="1" x14ac:dyDescent="0.25">
      <c r="A171" s="75" t="s">
        <v>20</v>
      </c>
      <c r="B171" s="13" t="s">
        <v>48</v>
      </c>
      <c r="C171" s="76">
        <v>713</v>
      </c>
      <c r="D171" s="77" t="s">
        <v>262</v>
      </c>
      <c r="E171" s="83">
        <v>71699</v>
      </c>
      <c r="F171" s="19"/>
      <c r="G17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1" s="35"/>
      <c r="I17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1" s="19"/>
      <c r="K17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1" s="33"/>
    </row>
    <row r="172" spans="1:12" ht="18" customHeight="1" x14ac:dyDescent="0.25">
      <c r="A172" s="75" t="s">
        <v>20</v>
      </c>
      <c r="B172" s="13" t="s">
        <v>48</v>
      </c>
      <c r="C172" s="76">
        <v>726</v>
      </c>
      <c r="D172" s="77" t="s">
        <v>263</v>
      </c>
      <c r="E172" s="83">
        <v>71699</v>
      </c>
      <c r="F172" s="19"/>
      <c r="G17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2" s="35"/>
      <c r="I17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2" s="19"/>
      <c r="K17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2" s="33"/>
    </row>
    <row r="173" spans="1:12" ht="18" customHeight="1" x14ac:dyDescent="0.25">
      <c r="A173" s="75" t="s">
        <v>20</v>
      </c>
      <c r="B173" s="13" t="s">
        <v>48</v>
      </c>
      <c r="C173" s="76">
        <v>739</v>
      </c>
      <c r="D173" s="77" t="s">
        <v>264</v>
      </c>
      <c r="E173" s="83">
        <v>71699</v>
      </c>
      <c r="F173" s="19"/>
      <c r="G17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3" s="35"/>
      <c r="I17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3" s="19"/>
      <c r="K17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3" s="33"/>
    </row>
    <row r="174" spans="1:12" ht="18" customHeight="1" x14ac:dyDescent="0.25">
      <c r="A174" s="75" t="s">
        <v>20</v>
      </c>
      <c r="B174" s="13" t="s">
        <v>48</v>
      </c>
      <c r="C174" s="76">
        <v>744</v>
      </c>
      <c r="D174" s="77" t="s">
        <v>265</v>
      </c>
      <c r="E174" s="83">
        <v>71699</v>
      </c>
      <c r="F174" s="19"/>
      <c r="G17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4" s="35"/>
      <c r="I17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4" s="19"/>
      <c r="K17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4" s="33"/>
    </row>
    <row r="175" spans="1:12" ht="18" customHeight="1" x14ac:dyDescent="0.25">
      <c r="A175" s="75" t="s">
        <v>20</v>
      </c>
      <c r="B175" s="13" t="s">
        <v>48</v>
      </c>
      <c r="C175" s="76">
        <v>745</v>
      </c>
      <c r="D175" s="77" t="s">
        <v>266</v>
      </c>
      <c r="E175" s="83">
        <v>71699</v>
      </c>
      <c r="F175" s="19"/>
      <c r="G17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5" s="35"/>
      <c r="I17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5" s="19"/>
      <c r="K17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5" s="33"/>
    </row>
    <row r="176" spans="1:12" ht="18" customHeight="1" x14ac:dyDescent="0.25">
      <c r="A176" s="75" t="s">
        <v>20</v>
      </c>
      <c r="B176" s="13" t="s">
        <v>48</v>
      </c>
      <c r="C176" s="76">
        <v>737</v>
      </c>
      <c r="D176" s="77" t="s">
        <v>267</v>
      </c>
      <c r="E176" s="83">
        <v>71699</v>
      </c>
      <c r="F176" s="19"/>
      <c r="G17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6" s="35"/>
      <c r="I17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6" s="19"/>
      <c r="K17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6" s="33"/>
    </row>
    <row r="177" spans="1:12" ht="18" customHeight="1" x14ac:dyDescent="0.25">
      <c r="A177" s="75" t="s">
        <v>20</v>
      </c>
      <c r="B177" s="13" t="s">
        <v>48</v>
      </c>
      <c r="C177" s="76">
        <v>738</v>
      </c>
      <c r="D177" s="77" t="s">
        <v>268</v>
      </c>
      <c r="E177" s="83">
        <v>71699</v>
      </c>
      <c r="F177" s="19"/>
      <c r="G17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7" s="35"/>
      <c r="I17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7" s="19"/>
      <c r="K17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7" s="33"/>
    </row>
    <row r="178" spans="1:12" ht="18" customHeight="1" x14ac:dyDescent="0.25">
      <c r="A178" s="75" t="s">
        <v>20</v>
      </c>
      <c r="B178" s="13" t="s">
        <v>48</v>
      </c>
      <c r="C178" s="76">
        <v>718</v>
      </c>
      <c r="D178" s="77" t="s">
        <v>269</v>
      </c>
      <c r="E178" s="83">
        <v>71699</v>
      </c>
      <c r="F178" s="19"/>
      <c r="G17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8" s="35"/>
      <c r="I17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8" s="19"/>
      <c r="K17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8" s="33"/>
    </row>
    <row r="179" spans="1:12" ht="18" customHeight="1" x14ac:dyDescent="0.25">
      <c r="A179" s="75" t="s">
        <v>20</v>
      </c>
      <c r="B179" s="13" t="s">
        <v>48</v>
      </c>
      <c r="C179" s="76">
        <v>719</v>
      </c>
      <c r="D179" s="77" t="s">
        <v>270</v>
      </c>
      <c r="E179" s="83">
        <v>71699</v>
      </c>
      <c r="F179" s="19"/>
      <c r="G17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79" s="35"/>
      <c r="I17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79" s="19"/>
      <c r="K17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79" s="33"/>
    </row>
    <row r="180" spans="1:12" ht="18" customHeight="1" x14ac:dyDescent="0.25">
      <c r="A180" s="75" t="s">
        <v>20</v>
      </c>
      <c r="B180" s="13" t="s">
        <v>48</v>
      </c>
      <c r="C180" s="76">
        <v>676</v>
      </c>
      <c r="D180" s="77" t="s">
        <v>277</v>
      </c>
      <c r="E180" s="83">
        <v>71699</v>
      </c>
      <c r="F180" s="19"/>
      <c r="G18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0" s="35"/>
      <c r="I18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0" s="19"/>
      <c r="K18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0" s="33"/>
    </row>
    <row r="181" spans="1:12" ht="18" customHeight="1" x14ac:dyDescent="0.25">
      <c r="A181" s="75" t="s">
        <v>278</v>
      </c>
      <c r="B181" s="13" t="s">
        <v>48</v>
      </c>
      <c r="C181" s="76">
        <v>628</v>
      </c>
      <c r="D181" s="77" t="s">
        <v>279</v>
      </c>
      <c r="E181" s="83">
        <v>412800</v>
      </c>
      <c r="F181" s="19"/>
      <c r="G18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1" s="35"/>
      <c r="I18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1" s="19"/>
      <c r="K18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1" s="33"/>
    </row>
    <row r="182" spans="1:12" ht="18" customHeight="1" x14ac:dyDescent="0.25">
      <c r="A182" s="75" t="s">
        <v>21</v>
      </c>
      <c r="B182" s="13" t="s">
        <v>48</v>
      </c>
      <c r="C182" s="76">
        <v>630</v>
      </c>
      <c r="D182" s="77" t="s">
        <v>280</v>
      </c>
      <c r="E182" s="83">
        <v>761400</v>
      </c>
      <c r="F182" s="19"/>
      <c r="G18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2" s="35"/>
      <c r="I18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2" s="19"/>
      <c r="K18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2" s="33"/>
    </row>
    <row r="183" spans="1:12" ht="18" customHeight="1" x14ac:dyDescent="0.25">
      <c r="A183" s="75" t="s">
        <v>281</v>
      </c>
      <c r="B183" s="13" t="s">
        <v>48</v>
      </c>
      <c r="C183" s="76">
        <v>660</v>
      </c>
      <c r="D183" s="77" t="s">
        <v>282</v>
      </c>
      <c r="E183" s="83">
        <v>116</v>
      </c>
      <c r="F183" s="19"/>
      <c r="G18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3" s="35"/>
      <c r="I18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3" s="19"/>
      <c r="K18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3" s="33"/>
    </row>
    <row r="184" spans="1:12" ht="18" customHeight="1" x14ac:dyDescent="0.25">
      <c r="A184" s="75" t="s">
        <v>281</v>
      </c>
      <c r="B184" s="13" t="s">
        <v>48</v>
      </c>
      <c r="C184" s="76">
        <v>661</v>
      </c>
      <c r="D184" s="77" t="s">
        <v>283</v>
      </c>
      <c r="E184" s="83">
        <v>116</v>
      </c>
      <c r="F184" s="19"/>
      <c r="G18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4" s="35"/>
      <c r="I18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4" s="19"/>
      <c r="K18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4" s="33"/>
    </row>
    <row r="185" spans="1:12" ht="18" customHeight="1" x14ac:dyDescent="0.25">
      <c r="A185" s="75" t="s">
        <v>281</v>
      </c>
      <c r="B185" s="13" t="s">
        <v>48</v>
      </c>
      <c r="C185" s="76">
        <v>662</v>
      </c>
      <c r="D185" s="77" t="s">
        <v>284</v>
      </c>
      <c r="E185" s="83">
        <v>116</v>
      </c>
      <c r="F185" s="19"/>
      <c r="G18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5" s="35"/>
      <c r="I18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5" s="19"/>
      <c r="K18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5" s="33"/>
    </row>
    <row r="186" spans="1:12" ht="18" customHeight="1" x14ac:dyDescent="0.25">
      <c r="A186" s="75" t="s">
        <v>281</v>
      </c>
      <c r="B186" s="13" t="s">
        <v>48</v>
      </c>
      <c r="C186" s="76">
        <v>663</v>
      </c>
      <c r="D186" s="77" t="s">
        <v>285</v>
      </c>
      <c r="E186" s="83">
        <v>116</v>
      </c>
      <c r="F186" s="19"/>
      <c r="G18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6" s="35"/>
      <c r="I18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6" s="19"/>
      <c r="K18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6" s="33"/>
    </row>
    <row r="187" spans="1:12" ht="18" customHeight="1" x14ac:dyDescent="0.25">
      <c r="A187" s="75" t="s">
        <v>281</v>
      </c>
      <c r="B187" s="13" t="s">
        <v>48</v>
      </c>
      <c r="C187" s="76">
        <v>773</v>
      </c>
      <c r="D187" s="77" t="s">
        <v>286</v>
      </c>
      <c r="E187" s="83">
        <v>116</v>
      </c>
      <c r="F187" s="19"/>
      <c r="G18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7" s="35"/>
      <c r="I18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7" s="19"/>
      <c r="K18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7" s="33"/>
    </row>
    <row r="188" spans="1:12" ht="18" customHeight="1" x14ac:dyDescent="0.25">
      <c r="A188" s="75" t="s">
        <v>281</v>
      </c>
      <c r="B188" s="13" t="s">
        <v>48</v>
      </c>
      <c r="C188" s="76">
        <v>613</v>
      </c>
      <c r="D188" s="77" t="s">
        <v>287</v>
      </c>
      <c r="E188" s="83">
        <v>116</v>
      </c>
      <c r="F188" s="19"/>
      <c r="G18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8" s="35"/>
      <c r="I18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8" s="19"/>
      <c r="K18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8" s="33"/>
    </row>
    <row r="189" spans="1:12" ht="18" customHeight="1" x14ac:dyDescent="0.25">
      <c r="A189" s="75" t="s">
        <v>281</v>
      </c>
      <c r="B189" s="13" t="s">
        <v>48</v>
      </c>
      <c r="C189" s="76">
        <v>602</v>
      </c>
      <c r="D189" s="77" t="s">
        <v>288</v>
      </c>
      <c r="E189" s="83">
        <v>116</v>
      </c>
      <c r="F189" s="19"/>
      <c r="G18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89" s="35"/>
      <c r="I18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89" s="19"/>
      <c r="K18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89" s="33"/>
    </row>
    <row r="190" spans="1:12" ht="18" customHeight="1" x14ac:dyDescent="0.25">
      <c r="A190" s="75" t="s">
        <v>281</v>
      </c>
      <c r="B190" s="13" t="s">
        <v>48</v>
      </c>
      <c r="C190" s="76">
        <v>669</v>
      </c>
      <c r="D190" s="77" t="s">
        <v>289</v>
      </c>
      <c r="E190" s="83">
        <v>116</v>
      </c>
      <c r="F190" s="19"/>
      <c r="G19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0" s="35"/>
      <c r="I19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0" s="19"/>
      <c r="K19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0" s="33"/>
    </row>
    <row r="191" spans="1:12" ht="18" customHeight="1" x14ac:dyDescent="0.25">
      <c r="A191" s="75" t="s">
        <v>281</v>
      </c>
      <c r="B191" s="13" t="s">
        <v>48</v>
      </c>
      <c r="C191" s="76">
        <v>656</v>
      </c>
      <c r="D191" s="77" t="s">
        <v>290</v>
      </c>
      <c r="E191" s="83">
        <v>116</v>
      </c>
      <c r="F191" s="19"/>
      <c r="G19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1" s="35"/>
      <c r="I19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1" s="19"/>
      <c r="K19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1" s="33"/>
    </row>
    <row r="192" spans="1:12" ht="18" customHeight="1" x14ac:dyDescent="0.25">
      <c r="A192" s="75" t="s">
        <v>281</v>
      </c>
      <c r="B192" s="13" t="s">
        <v>48</v>
      </c>
      <c r="C192" s="76">
        <v>666</v>
      </c>
      <c r="D192" s="77" t="s">
        <v>291</v>
      </c>
      <c r="E192" s="83">
        <v>116</v>
      </c>
      <c r="F192" s="19"/>
      <c r="G19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2" s="35"/>
      <c r="I19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2" s="19"/>
      <c r="K19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2" s="33"/>
    </row>
    <row r="193" spans="1:12" ht="18" customHeight="1" x14ac:dyDescent="0.25">
      <c r="A193" s="75" t="s">
        <v>281</v>
      </c>
      <c r="B193" s="13" t="s">
        <v>48</v>
      </c>
      <c r="C193" s="76">
        <v>657</v>
      </c>
      <c r="D193" s="77" t="s">
        <v>292</v>
      </c>
      <c r="E193" s="83">
        <v>116</v>
      </c>
      <c r="F193" s="19"/>
      <c r="G19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3" s="35"/>
      <c r="I19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3" s="19"/>
      <c r="K19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3" s="33"/>
    </row>
    <row r="194" spans="1:12" ht="18" customHeight="1" x14ac:dyDescent="0.25">
      <c r="A194" s="75" t="s">
        <v>346</v>
      </c>
      <c r="B194" s="13" t="s">
        <v>48</v>
      </c>
      <c r="C194" s="76">
        <v>115</v>
      </c>
      <c r="D194" s="77" t="s">
        <v>294</v>
      </c>
      <c r="E194" s="83">
        <v>653</v>
      </c>
      <c r="F194" s="19"/>
      <c r="G19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4" s="35"/>
      <c r="I19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4" s="19"/>
      <c r="K19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4" s="33"/>
    </row>
    <row r="195" spans="1:12" ht="18" customHeight="1" x14ac:dyDescent="0.25">
      <c r="A195" s="75" t="s">
        <v>346</v>
      </c>
      <c r="B195" s="13" t="s">
        <v>48</v>
      </c>
      <c r="C195" s="76">
        <v>111</v>
      </c>
      <c r="D195" s="77" t="s">
        <v>295</v>
      </c>
      <c r="E195" s="83">
        <v>653</v>
      </c>
      <c r="F195" s="19"/>
      <c r="G19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5" s="35"/>
      <c r="I19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5" s="19"/>
      <c r="K19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5" s="33"/>
    </row>
    <row r="196" spans="1:12" ht="18" customHeight="1" x14ac:dyDescent="0.25">
      <c r="A196" s="75" t="s">
        <v>22</v>
      </c>
      <c r="B196" s="13" t="s">
        <v>48</v>
      </c>
      <c r="C196" s="76">
        <v>823</v>
      </c>
      <c r="D196" s="77" t="s">
        <v>166</v>
      </c>
      <c r="E196" s="83">
        <v>259</v>
      </c>
      <c r="F196" s="19"/>
      <c r="G19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6" s="35"/>
      <c r="I19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6" s="19"/>
      <c r="K19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6" s="33"/>
    </row>
    <row r="197" spans="1:12" ht="18" customHeight="1" x14ac:dyDescent="0.25">
      <c r="A197" s="75" t="s">
        <v>22</v>
      </c>
      <c r="B197" s="13" t="s">
        <v>48</v>
      </c>
      <c r="C197" s="76">
        <v>825</v>
      </c>
      <c r="D197" s="77" t="s">
        <v>168</v>
      </c>
      <c r="E197" s="83">
        <v>259</v>
      </c>
      <c r="F197" s="19"/>
      <c r="G19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7" s="35"/>
      <c r="I19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7" s="19"/>
      <c r="K19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7" s="33"/>
    </row>
    <row r="198" spans="1:12" ht="18" customHeight="1" x14ac:dyDescent="0.25">
      <c r="A198" s="75" t="s">
        <v>22</v>
      </c>
      <c r="B198" s="13" t="s">
        <v>48</v>
      </c>
      <c r="C198" s="76">
        <v>304</v>
      </c>
      <c r="D198" s="80" t="s">
        <v>174</v>
      </c>
      <c r="E198" s="83">
        <v>259</v>
      </c>
      <c r="F198" s="19"/>
      <c r="G19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8" s="35"/>
      <c r="I19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8" s="19"/>
      <c r="K19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8" s="33"/>
    </row>
    <row r="199" spans="1:12" ht="18" customHeight="1" x14ac:dyDescent="0.25">
      <c r="A199" s="75" t="s">
        <v>22</v>
      </c>
      <c r="B199" s="13" t="s">
        <v>48</v>
      </c>
      <c r="C199" s="76">
        <v>608</v>
      </c>
      <c r="D199" s="77" t="s">
        <v>170</v>
      </c>
      <c r="E199" s="83">
        <v>259</v>
      </c>
      <c r="F199" s="19"/>
      <c r="G19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199" s="35"/>
      <c r="I19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199" s="19"/>
      <c r="K19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199" s="33"/>
    </row>
    <row r="200" spans="1:12" ht="18" customHeight="1" x14ac:dyDescent="0.25">
      <c r="A200" s="75" t="s">
        <v>22</v>
      </c>
      <c r="B200" s="13" t="s">
        <v>48</v>
      </c>
      <c r="C200" s="76">
        <v>735</v>
      </c>
      <c r="D200" s="77" t="s">
        <v>171</v>
      </c>
      <c r="E200" s="83">
        <v>259</v>
      </c>
      <c r="F200" s="19"/>
      <c r="G20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0" s="35"/>
      <c r="I20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0" s="19"/>
      <c r="K20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0" s="33"/>
    </row>
    <row r="201" spans="1:12" ht="18" customHeight="1" x14ac:dyDescent="0.25">
      <c r="A201" s="75" t="s">
        <v>22</v>
      </c>
      <c r="B201" s="13" t="s">
        <v>48</v>
      </c>
      <c r="C201" s="76">
        <v>311</v>
      </c>
      <c r="D201" s="77" t="s">
        <v>176</v>
      </c>
      <c r="E201" s="83">
        <v>259</v>
      </c>
      <c r="F201" s="19"/>
      <c r="G20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1" s="35"/>
      <c r="I20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1" s="19"/>
      <c r="K20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1" s="33"/>
    </row>
    <row r="202" spans="1:12" ht="18" customHeight="1" x14ac:dyDescent="0.25">
      <c r="A202" s="75" t="s">
        <v>22</v>
      </c>
      <c r="B202" s="13" t="s">
        <v>48</v>
      </c>
      <c r="C202" s="76">
        <v>312</v>
      </c>
      <c r="D202" s="77" t="s">
        <v>177</v>
      </c>
      <c r="E202" s="83">
        <v>259</v>
      </c>
      <c r="F202" s="19"/>
      <c r="G20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2" s="35"/>
      <c r="I20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2" s="19"/>
      <c r="K20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2" s="33"/>
    </row>
    <row r="203" spans="1:12" ht="18" customHeight="1" x14ac:dyDescent="0.25">
      <c r="A203" s="75" t="s">
        <v>22</v>
      </c>
      <c r="B203" s="13" t="s">
        <v>48</v>
      </c>
      <c r="C203" s="76">
        <v>313</v>
      </c>
      <c r="D203" s="77" t="s">
        <v>178</v>
      </c>
      <c r="E203" s="83">
        <v>259</v>
      </c>
      <c r="F203" s="19"/>
      <c r="G20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3" s="35"/>
      <c r="I20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3" s="19"/>
      <c r="K20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3" s="33"/>
    </row>
    <row r="204" spans="1:12" ht="18" customHeight="1" x14ac:dyDescent="0.25">
      <c r="A204" s="75" t="s">
        <v>22</v>
      </c>
      <c r="B204" s="13" t="s">
        <v>48</v>
      </c>
      <c r="C204" s="76">
        <v>314</v>
      </c>
      <c r="D204" s="77" t="s">
        <v>179</v>
      </c>
      <c r="E204" s="83">
        <v>259</v>
      </c>
      <c r="F204" s="19"/>
      <c r="G20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4" s="35"/>
      <c r="I20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4" s="19"/>
      <c r="K20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4" s="33"/>
    </row>
    <row r="205" spans="1:12" ht="18" customHeight="1" x14ac:dyDescent="0.25">
      <c r="A205" s="75" t="s">
        <v>22</v>
      </c>
      <c r="B205" s="13" t="s">
        <v>48</v>
      </c>
      <c r="C205" s="76">
        <v>309</v>
      </c>
      <c r="D205" s="77" t="s">
        <v>180</v>
      </c>
      <c r="E205" s="83">
        <v>259</v>
      </c>
      <c r="F205" s="19"/>
      <c r="G20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5" s="35"/>
      <c r="I20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5" s="19"/>
      <c r="K20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5" s="33"/>
    </row>
    <row r="206" spans="1:12" ht="18" customHeight="1" x14ac:dyDescent="0.25">
      <c r="A206" s="75" t="s">
        <v>22</v>
      </c>
      <c r="B206" s="13" t="s">
        <v>48</v>
      </c>
      <c r="C206" s="76">
        <v>310</v>
      </c>
      <c r="D206" s="77" t="s">
        <v>181</v>
      </c>
      <c r="E206" s="83">
        <v>259</v>
      </c>
      <c r="F206" s="19"/>
      <c r="G20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6" s="35"/>
      <c r="I20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6" s="19"/>
      <c r="K20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6" s="33"/>
    </row>
    <row r="207" spans="1:12" ht="18" customHeight="1" x14ac:dyDescent="0.25">
      <c r="A207" s="75" t="s">
        <v>22</v>
      </c>
      <c r="B207" s="13" t="s">
        <v>48</v>
      </c>
      <c r="C207" s="76">
        <v>307</v>
      </c>
      <c r="D207" s="77" t="s">
        <v>182</v>
      </c>
      <c r="E207" s="83">
        <v>259</v>
      </c>
      <c r="F207" s="19"/>
      <c r="G20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7" s="35"/>
      <c r="I20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7" s="19"/>
      <c r="K20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7" s="33"/>
    </row>
    <row r="208" spans="1:12" ht="18" customHeight="1" x14ac:dyDescent="0.25">
      <c r="A208" s="75" t="s">
        <v>22</v>
      </c>
      <c r="B208" s="13" t="s">
        <v>48</v>
      </c>
      <c r="C208" s="76">
        <v>659</v>
      </c>
      <c r="D208" s="77" t="s">
        <v>296</v>
      </c>
      <c r="E208" s="83">
        <v>259</v>
      </c>
      <c r="F208" s="19"/>
      <c r="G20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8" s="35"/>
      <c r="I20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8" s="19"/>
      <c r="K20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8" s="33"/>
    </row>
    <row r="209" spans="1:12" ht="18" customHeight="1" x14ac:dyDescent="0.25">
      <c r="A209" s="75" t="s">
        <v>23</v>
      </c>
      <c r="B209" s="13" t="s">
        <v>48</v>
      </c>
      <c r="C209" s="76">
        <v>822</v>
      </c>
      <c r="D209" s="77" t="s">
        <v>297</v>
      </c>
      <c r="E209" s="83">
        <v>319</v>
      </c>
      <c r="F209" s="19"/>
      <c r="G20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09" s="35"/>
      <c r="I20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09" s="19"/>
      <c r="K20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09" s="33"/>
    </row>
    <row r="210" spans="1:12" ht="18" customHeight="1" x14ac:dyDescent="0.25">
      <c r="A210" s="75" t="s">
        <v>23</v>
      </c>
      <c r="B210" s="13" t="s">
        <v>48</v>
      </c>
      <c r="C210" s="76">
        <v>717</v>
      </c>
      <c r="D210" s="77" t="s">
        <v>298</v>
      </c>
      <c r="E210" s="83">
        <v>319</v>
      </c>
      <c r="F210" s="19"/>
      <c r="G21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0" s="35"/>
      <c r="I21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0" s="19"/>
      <c r="K21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0" s="33"/>
    </row>
    <row r="211" spans="1:12" ht="18" customHeight="1" x14ac:dyDescent="0.25">
      <c r="A211" s="75" t="s">
        <v>299</v>
      </c>
      <c r="B211" s="13" t="s">
        <v>48</v>
      </c>
      <c r="C211" s="76">
        <v>617</v>
      </c>
      <c r="D211" s="77" t="s">
        <v>300</v>
      </c>
      <c r="E211" s="83">
        <v>445</v>
      </c>
      <c r="F211" s="19"/>
      <c r="G21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1" s="35"/>
      <c r="I21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1" s="19"/>
      <c r="K21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1" s="33"/>
    </row>
    <row r="212" spans="1:12" ht="18" customHeight="1" x14ac:dyDescent="0.25">
      <c r="A212" s="75" t="s">
        <v>301</v>
      </c>
      <c r="B212" s="13" t="s">
        <v>48</v>
      </c>
      <c r="C212" s="76">
        <v>905</v>
      </c>
      <c r="D212" s="77" t="s">
        <v>302</v>
      </c>
      <c r="E212" s="83">
        <v>0</v>
      </c>
      <c r="F212" s="19"/>
      <c r="G21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2" s="35"/>
      <c r="I21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2" s="19"/>
      <c r="K21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2" s="33"/>
    </row>
    <row r="213" spans="1:12" ht="18" customHeight="1" x14ac:dyDescent="0.25">
      <c r="A213" s="75" t="s">
        <v>24</v>
      </c>
      <c r="B213" s="13" t="s">
        <v>48</v>
      </c>
      <c r="C213" s="76">
        <v>654</v>
      </c>
      <c r="D213" s="77" t="s">
        <v>303</v>
      </c>
      <c r="E213" s="83">
        <v>137</v>
      </c>
      <c r="F213" s="19"/>
      <c r="G21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3" s="35"/>
      <c r="I21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3" s="19"/>
      <c r="K21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3" s="33"/>
    </row>
    <row r="214" spans="1:12" ht="18" customHeight="1" x14ac:dyDescent="0.25">
      <c r="A214" s="75" t="s">
        <v>24</v>
      </c>
      <c r="B214" s="13" t="s">
        <v>48</v>
      </c>
      <c r="C214" s="76">
        <v>881</v>
      </c>
      <c r="D214" s="77" t="s">
        <v>304</v>
      </c>
      <c r="E214" s="83">
        <v>137</v>
      </c>
      <c r="F214" s="19"/>
      <c r="G21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4" s="35"/>
      <c r="I21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4" s="19"/>
      <c r="K21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4" s="33"/>
    </row>
    <row r="215" spans="1:12" ht="18" customHeight="1" x14ac:dyDescent="0.25">
      <c r="A215" s="75" t="s">
        <v>24</v>
      </c>
      <c r="B215" s="13" t="s">
        <v>48</v>
      </c>
      <c r="C215" s="76">
        <v>882</v>
      </c>
      <c r="D215" s="77" t="s">
        <v>305</v>
      </c>
      <c r="E215" s="83">
        <v>137</v>
      </c>
      <c r="F215" s="19"/>
      <c r="G21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5" s="35"/>
      <c r="I21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5" s="19"/>
      <c r="K21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5" s="33"/>
    </row>
    <row r="216" spans="1:12" ht="18" customHeight="1" x14ac:dyDescent="0.25">
      <c r="A216" s="75" t="s">
        <v>24</v>
      </c>
      <c r="B216" s="13" t="s">
        <v>48</v>
      </c>
      <c r="C216" s="76">
        <v>883</v>
      </c>
      <c r="D216" s="77" t="s">
        <v>306</v>
      </c>
      <c r="E216" s="83">
        <v>137</v>
      </c>
      <c r="F216" s="19"/>
      <c r="G21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6" s="35"/>
      <c r="I21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6" s="19"/>
      <c r="K21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6" s="33"/>
    </row>
    <row r="217" spans="1:12" ht="18" customHeight="1" x14ac:dyDescent="0.25">
      <c r="A217" s="75" t="s">
        <v>24</v>
      </c>
      <c r="B217" s="13" t="s">
        <v>48</v>
      </c>
      <c r="C217" s="76">
        <v>884</v>
      </c>
      <c r="D217" s="77" t="s">
        <v>307</v>
      </c>
      <c r="E217" s="83">
        <v>137</v>
      </c>
      <c r="F217" s="19"/>
      <c r="G21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7" s="35"/>
      <c r="I21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7" s="19"/>
      <c r="K21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7" s="33"/>
    </row>
    <row r="218" spans="1:12" ht="18" customHeight="1" x14ac:dyDescent="0.25">
      <c r="A218" s="75" t="s">
        <v>24</v>
      </c>
      <c r="B218" s="13" t="s">
        <v>48</v>
      </c>
      <c r="C218" s="76">
        <v>885</v>
      </c>
      <c r="D218" s="77" t="s">
        <v>308</v>
      </c>
      <c r="E218" s="83">
        <v>137</v>
      </c>
      <c r="F218" s="19"/>
      <c r="G21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8" s="35"/>
      <c r="I21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8" s="19"/>
      <c r="K21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8" s="33"/>
    </row>
    <row r="219" spans="1:12" ht="18" customHeight="1" x14ac:dyDescent="0.25">
      <c r="A219" s="75" t="s">
        <v>24</v>
      </c>
      <c r="B219" s="13" t="s">
        <v>48</v>
      </c>
      <c r="C219" s="76">
        <v>886</v>
      </c>
      <c r="D219" s="77" t="s">
        <v>309</v>
      </c>
      <c r="E219" s="83">
        <v>137</v>
      </c>
      <c r="F219" s="19"/>
      <c r="G21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19" s="35"/>
      <c r="I21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19" s="19"/>
      <c r="K21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19" s="33"/>
    </row>
    <row r="220" spans="1:12" ht="18" customHeight="1" x14ac:dyDescent="0.25">
      <c r="A220" s="75" t="s">
        <v>24</v>
      </c>
      <c r="B220" s="13" t="s">
        <v>48</v>
      </c>
      <c r="C220" s="76">
        <v>887</v>
      </c>
      <c r="D220" s="77" t="s">
        <v>310</v>
      </c>
      <c r="E220" s="83">
        <v>137</v>
      </c>
      <c r="F220" s="19"/>
      <c r="G22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0" s="35"/>
      <c r="I22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0" s="19"/>
      <c r="K22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0" s="33"/>
    </row>
    <row r="221" spans="1:12" ht="18" customHeight="1" x14ac:dyDescent="0.25">
      <c r="A221" s="81" t="s">
        <v>347</v>
      </c>
      <c r="B221" s="13" t="s">
        <v>48</v>
      </c>
      <c r="C221" s="76">
        <v>750</v>
      </c>
      <c r="D221" s="77" t="s">
        <v>312</v>
      </c>
      <c r="E221" s="83">
        <v>2396</v>
      </c>
      <c r="F221" s="19"/>
      <c r="G22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1" s="35"/>
      <c r="I22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1" s="19"/>
      <c r="K22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1" s="33"/>
    </row>
    <row r="222" spans="1:12" ht="18" customHeight="1" x14ac:dyDescent="0.25">
      <c r="A222" s="81" t="s">
        <v>347</v>
      </c>
      <c r="B222" s="13" t="s">
        <v>48</v>
      </c>
      <c r="C222" s="76">
        <v>751</v>
      </c>
      <c r="D222" s="77" t="s">
        <v>313</v>
      </c>
      <c r="E222" s="83">
        <v>2396</v>
      </c>
      <c r="F222" s="19"/>
      <c r="G22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2" s="35"/>
      <c r="I22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2" s="19"/>
      <c r="K22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2" s="33"/>
    </row>
    <row r="223" spans="1:12" ht="18" customHeight="1" x14ac:dyDescent="0.25">
      <c r="A223" s="81" t="s">
        <v>347</v>
      </c>
      <c r="B223" s="13" t="s">
        <v>48</v>
      </c>
      <c r="C223" s="76">
        <v>752</v>
      </c>
      <c r="D223" s="77" t="s">
        <v>314</v>
      </c>
      <c r="E223" s="83">
        <v>2396</v>
      </c>
      <c r="F223" s="19"/>
      <c r="G22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3" s="35"/>
      <c r="I22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3" s="19"/>
      <c r="K22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3" s="33"/>
    </row>
    <row r="224" spans="1:12" ht="18" customHeight="1" x14ac:dyDescent="0.25">
      <c r="A224" s="81" t="s">
        <v>347</v>
      </c>
      <c r="B224" s="13" t="s">
        <v>48</v>
      </c>
      <c r="C224" s="76">
        <v>754</v>
      </c>
      <c r="D224" s="77" t="s">
        <v>315</v>
      </c>
      <c r="E224" s="83">
        <v>2396</v>
      </c>
      <c r="F224" s="19"/>
      <c r="G22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4" s="35"/>
      <c r="I22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4" s="19"/>
      <c r="K22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4" s="33"/>
    </row>
    <row r="225" spans="1:12" ht="18" customHeight="1" x14ac:dyDescent="0.25">
      <c r="A225" s="81" t="s">
        <v>347</v>
      </c>
      <c r="B225" s="13" t="s">
        <v>48</v>
      </c>
      <c r="C225" s="76">
        <v>755</v>
      </c>
      <c r="D225" s="77" t="s">
        <v>316</v>
      </c>
      <c r="E225" s="83">
        <v>2396</v>
      </c>
      <c r="F225" s="19"/>
      <c r="G22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5" s="35"/>
      <c r="I22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5" s="19"/>
      <c r="K22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5" s="33"/>
    </row>
    <row r="226" spans="1:12" ht="18" customHeight="1" x14ac:dyDescent="0.25">
      <c r="A226" s="81" t="s">
        <v>347</v>
      </c>
      <c r="B226" s="13" t="s">
        <v>48</v>
      </c>
      <c r="C226" s="76">
        <v>753</v>
      </c>
      <c r="D226" s="77" t="s">
        <v>317</v>
      </c>
      <c r="E226" s="83">
        <v>2396</v>
      </c>
      <c r="F226" s="19"/>
      <c r="G22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6" s="35"/>
      <c r="I22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6" s="19"/>
      <c r="K22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6" s="33"/>
    </row>
    <row r="227" spans="1:12" ht="18" customHeight="1" x14ac:dyDescent="0.25">
      <c r="A227" s="81" t="s">
        <v>347</v>
      </c>
      <c r="B227" s="13" t="s">
        <v>48</v>
      </c>
      <c r="C227" s="76">
        <v>761</v>
      </c>
      <c r="D227" s="77" t="s">
        <v>318</v>
      </c>
      <c r="E227" s="83">
        <v>2396</v>
      </c>
      <c r="F227" s="19"/>
      <c r="G22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7" s="35"/>
      <c r="I22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7" s="19"/>
      <c r="K22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7" s="33"/>
    </row>
    <row r="228" spans="1:12" ht="18" customHeight="1" x14ac:dyDescent="0.25">
      <c r="A228" s="81" t="s">
        <v>347</v>
      </c>
      <c r="B228" s="13" t="s">
        <v>48</v>
      </c>
      <c r="C228" s="76">
        <v>756</v>
      </c>
      <c r="D228" s="77" t="s">
        <v>319</v>
      </c>
      <c r="E228" s="83">
        <v>2396</v>
      </c>
      <c r="F228" s="19"/>
      <c r="G22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8" s="35"/>
      <c r="I22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8" s="19"/>
      <c r="K22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8" s="33"/>
    </row>
    <row r="229" spans="1:12" ht="18" customHeight="1" x14ac:dyDescent="0.25">
      <c r="A229" s="81" t="s">
        <v>347</v>
      </c>
      <c r="B229" s="13" t="s">
        <v>48</v>
      </c>
      <c r="C229" s="76">
        <v>947</v>
      </c>
      <c r="D229" s="77" t="s">
        <v>320</v>
      </c>
      <c r="E229" s="83">
        <v>2396</v>
      </c>
      <c r="F229" s="19"/>
      <c r="G22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29" s="35"/>
      <c r="I22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29" s="19"/>
      <c r="K22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29" s="33"/>
    </row>
    <row r="230" spans="1:12" ht="18" customHeight="1" x14ac:dyDescent="0.25">
      <c r="A230" s="81" t="s">
        <v>347</v>
      </c>
      <c r="B230" s="13" t="s">
        <v>48</v>
      </c>
      <c r="C230" s="76">
        <v>759</v>
      </c>
      <c r="D230" s="77" t="s">
        <v>321</v>
      </c>
      <c r="E230" s="83">
        <v>2396</v>
      </c>
      <c r="F230" s="19"/>
      <c r="G23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0" s="35"/>
      <c r="I23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0" s="19"/>
      <c r="K23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0" s="33"/>
    </row>
    <row r="231" spans="1:12" ht="18" customHeight="1" x14ac:dyDescent="0.25">
      <c r="A231" s="75" t="s">
        <v>25</v>
      </c>
      <c r="B231" s="13" t="s">
        <v>48</v>
      </c>
      <c r="C231" s="76">
        <v>757</v>
      </c>
      <c r="D231" s="77" t="s">
        <v>322</v>
      </c>
      <c r="E231" s="83">
        <v>556</v>
      </c>
      <c r="F231" s="19"/>
      <c r="G23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1" s="35"/>
      <c r="I23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1" s="19"/>
      <c r="K23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1" s="33"/>
    </row>
    <row r="232" spans="1:12" ht="18" customHeight="1" x14ac:dyDescent="0.25">
      <c r="A232" s="75" t="s">
        <v>25</v>
      </c>
      <c r="B232" s="13" t="s">
        <v>48</v>
      </c>
      <c r="C232" s="76">
        <v>758</v>
      </c>
      <c r="D232" s="77" t="s">
        <v>323</v>
      </c>
      <c r="E232" s="83">
        <v>556</v>
      </c>
      <c r="F232" s="19"/>
      <c r="G23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2" s="35"/>
      <c r="I23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2" s="19"/>
      <c r="K23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2" s="33"/>
    </row>
    <row r="233" spans="1:12" ht="18" customHeight="1" x14ac:dyDescent="0.25">
      <c r="A233" s="75" t="s">
        <v>25</v>
      </c>
      <c r="B233" s="13" t="s">
        <v>48</v>
      </c>
      <c r="C233" s="76">
        <v>764</v>
      </c>
      <c r="D233" s="77" t="s">
        <v>324</v>
      </c>
      <c r="E233" s="83">
        <v>556</v>
      </c>
      <c r="F233" s="19"/>
      <c r="G23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3" s="35"/>
      <c r="I23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3" s="19"/>
      <c r="K23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3" s="33"/>
    </row>
    <row r="234" spans="1:12" ht="18" customHeight="1" x14ac:dyDescent="0.25">
      <c r="A234" s="75" t="s">
        <v>25</v>
      </c>
      <c r="B234" s="13" t="s">
        <v>48</v>
      </c>
      <c r="C234" s="76">
        <v>765</v>
      </c>
      <c r="D234" s="77" t="s">
        <v>325</v>
      </c>
      <c r="E234" s="83">
        <v>556</v>
      </c>
      <c r="F234" s="19"/>
      <c r="G23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4" s="35"/>
      <c r="I23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4" s="19"/>
      <c r="K23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4" s="33"/>
    </row>
    <row r="235" spans="1:12" ht="18" customHeight="1" x14ac:dyDescent="0.25">
      <c r="A235" s="75" t="s">
        <v>25</v>
      </c>
      <c r="B235" s="13" t="s">
        <v>48</v>
      </c>
      <c r="C235" s="76">
        <v>760</v>
      </c>
      <c r="D235" s="77" t="s">
        <v>326</v>
      </c>
      <c r="E235" s="83">
        <v>556</v>
      </c>
      <c r="F235" s="19"/>
      <c r="G23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5" s="35"/>
      <c r="I23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5" s="19"/>
      <c r="K23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5" s="33"/>
    </row>
    <row r="236" spans="1:12" ht="18" customHeight="1" x14ac:dyDescent="0.25">
      <c r="A236" s="75" t="s">
        <v>25</v>
      </c>
      <c r="B236" s="13" t="s">
        <v>48</v>
      </c>
      <c r="C236" s="76">
        <v>766</v>
      </c>
      <c r="D236" s="77" t="s">
        <v>327</v>
      </c>
      <c r="E236" s="83">
        <v>556</v>
      </c>
      <c r="F236" s="19"/>
      <c r="G23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6" s="35"/>
      <c r="I23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6" s="19"/>
      <c r="K23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6" s="33"/>
    </row>
    <row r="237" spans="1:12" ht="18" customHeight="1" x14ac:dyDescent="0.25">
      <c r="A237" s="75" t="s">
        <v>25</v>
      </c>
      <c r="B237" s="13" t="s">
        <v>48</v>
      </c>
      <c r="C237" s="76">
        <v>769</v>
      </c>
      <c r="D237" s="77" t="s">
        <v>328</v>
      </c>
      <c r="E237" s="83">
        <v>556</v>
      </c>
      <c r="F237" s="19"/>
      <c r="G23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7" s="35"/>
      <c r="I23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7" s="19"/>
      <c r="K23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7" s="33"/>
    </row>
    <row r="238" spans="1:12" ht="18" customHeight="1" x14ac:dyDescent="0.25">
      <c r="A238" s="75" t="s">
        <v>25</v>
      </c>
      <c r="B238" s="13" t="s">
        <v>48</v>
      </c>
      <c r="C238" s="76">
        <v>770</v>
      </c>
      <c r="D238" s="77" t="s">
        <v>329</v>
      </c>
      <c r="E238" s="83">
        <v>556</v>
      </c>
      <c r="F238" s="19"/>
      <c r="G23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8" s="35"/>
      <c r="I23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8" s="19"/>
      <c r="K23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8" s="33"/>
    </row>
    <row r="239" spans="1:12" ht="18" customHeight="1" x14ac:dyDescent="0.25">
      <c r="A239" s="75" t="s">
        <v>25</v>
      </c>
      <c r="B239" s="13" t="s">
        <v>48</v>
      </c>
      <c r="C239" s="76">
        <v>771</v>
      </c>
      <c r="D239" s="77" t="s">
        <v>330</v>
      </c>
      <c r="E239" s="83">
        <v>556</v>
      </c>
      <c r="F239" s="19"/>
      <c r="G23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39" s="35"/>
      <c r="I23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39" s="19"/>
      <c r="K23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39" s="33"/>
    </row>
    <row r="240" spans="1:12" ht="18" customHeight="1" x14ac:dyDescent="0.25">
      <c r="A240" s="75" t="s">
        <v>25</v>
      </c>
      <c r="B240" s="13" t="s">
        <v>48</v>
      </c>
      <c r="C240" s="76">
        <v>767</v>
      </c>
      <c r="D240" s="77" t="s">
        <v>331</v>
      </c>
      <c r="E240" s="83">
        <v>556</v>
      </c>
      <c r="F240" s="19"/>
      <c r="G24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0" s="35"/>
      <c r="I24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0" s="19"/>
      <c r="K24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0" s="33"/>
    </row>
    <row r="241" spans="1:12" ht="18" customHeight="1" x14ac:dyDescent="0.25">
      <c r="A241" s="75" t="s">
        <v>25</v>
      </c>
      <c r="B241" s="13" t="s">
        <v>48</v>
      </c>
      <c r="C241" s="76">
        <v>768</v>
      </c>
      <c r="D241" s="77" t="s">
        <v>332</v>
      </c>
      <c r="E241" s="83">
        <v>556</v>
      </c>
      <c r="F241" s="19"/>
      <c r="G24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1" s="35"/>
      <c r="I24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1" s="19"/>
      <c r="K24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1" s="33"/>
    </row>
    <row r="242" spans="1:12" ht="18" customHeight="1" x14ac:dyDescent="0.25">
      <c r="A242" s="75" t="s">
        <v>25</v>
      </c>
      <c r="B242" s="13" t="s">
        <v>48</v>
      </c>
      <c r="C242" s="76">
        <v>775</v>
      </c>
      <c r="D242" s="77" t="s">
        <v>333</v>
      </c>
      <c r="E242" s="83">
        <v>556</v>
      </c>
      <c r="F242" s="19"/>
      <c r="G242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2" s="35"/>
      <c r="I242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2" s="19"/>
      <c r="K24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2" s="33"/>
    </row>
    <row r="243" spans="1:12" ht="18" customHeight="1" x14ac:dyDescent="0.25">
      <c r="A243" s="75" t="s">
        <v>25</v>
      </c>
      <c r="B243" s="13" t="s">
        <v>48</v>
      </c>
      <c r="C243" s="76">
        <v>776</v>
      </c>
      <c r="D243" s="77" t="s">
        <v>334</v>
      </c>
      <c r="E243" s="83">
        <v>556</v>
      </c>
      <c r="F243" s="19"/>
      <c r="G243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3" s="35"/>
      <c r="I243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3" s="19"/>
      <c r="K24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3" s="33"/>
    </row>
    <row r="244" spans="1:12" ht="18" customHeight="1" x14ac:dyDescent="0.25">
      <c r="A244" s="75" t="s">
        <v>26</v>
      </c>
      <c r="B244" s="13" t="s">
        <v>48</v>
      </c>
      <c r="C244" s="76">
        <v>762</v>
      </c>
      <c r="D244" s="77" t="s">
        <v>335</v>
      </c>
      <c r="E244" s="83">
        <v>327</v>
      </c>
      <c r="F244" s="19"/>
      <c r="G244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4" s="35"/>
      <c r="I244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4" s="19"/>
      <c r="K24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4" s="33"/>
    </row>
    <row r="245" spans="1:12" ht="18" customHeight="1" x14ac:dyDescent="0.25">
      <c r="A245" s="75" t="s">
        <v>26</v>
      </c>
      <c r="B245" s="13" t="s">
        <v>48</v>
      </c>
      <c r="C245" s="76">
        <v>946</v>
      </c>
      <c r="D245" s="77" t="s">
        <v>336</v>
      </c>
      <c r="E245" s="83">
        <v>327</v>
      </c>
      <c r="F245" s="19"/>
      <c r="G245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5" s="35"/>
      <c r="I245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5" s="19"/>
      <c r="K24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5" s="33"/>
    </row>
    <row r="246" spans="1:12" ht="18" customHeight="1" x14ac:dyDescent="0.25">
      <c r="A246" s="75" t="s">
        <v>26</v>
      </c>
      <c r="B246" s="13" t="s">
        <v>48</v>
      </c>
      <c r="C246" s="76">
        <v>763</v>
      </c>
      <c r="D246" s="77" t="s">
        <v>337</v>
      </c>
      <c r="E246" s="83">
        <v>327</v>
      </c>
      <c r="F246" s="19"/>
      <c r="G246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6" s="35"/>
      <c r="I246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6" s="19"/>
      <c r="K24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6" s="33"/>
    </row>
    <row r="247" spans="1:12" ht="18" customHeight="1" x14ac:dyDescent="0.25">
      <c r="A247" s="75" t="s">
        <v>348</v>
      </c>
      <c r="B247" s="13" t="s">
        <v>48</v>
      </c>
      <c r="C247" s="76">
        <v>634</v>
      </c>
      <c r="D247" s="77" t="s">
        <v>338</v>
      </c>
      <c r="E247" s="83">
        <v>1584</v>
      </c>
      <c r="F247" s="19"/>
      <c r="G247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7" s="35"/>
      <c r="I247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7" s="19"/>
      <c r="K24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7" s="33"/>
    </row>
    <row r="248" spans="1:12" ht="18" customHeight="1" x14ac:dyDescent="0.25">
      <c r="A248" s="75" t="s">
        <v>27</v>
      </c>
      <c r="B248" s="13" t="s">
        <v>48</v>
      </c>
      <c r="C248" s="76">
        <v>948</v>
      </c>
      <c r="D248" s="77" t="s">
        <v>339</v>
      </c>
      <c r="E248" s="83">
        <v>1346</v>
      </c>
      <c r="F248" s="19"/>
      <c r="G248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8" s="35"/>
      <c r="I248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8" s="19"/>
      <c r="K24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8" s="33"/>
    </row>
    <row r="249" spans="1:12" ht="18" customHeight="1" x14ac:dyDescent="0.25">
      <c r="A249" s="75" t="s">
        <v>28</v>
      </c>
      <c r="B249" s="13" t="s">
        <v>48</v>
      </c>
      <c r="C249" s="76">
        <v>633</v>
      </c>
      <c r="D249" s="77" t="s">
        <v>340</v>
      </c>
      <c r="E249" s="83">
        <v>1358</v>
      </c>
      <c r="F249" s="19"/>
      <c r="G249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49" s="35"/>
      <c r="I249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49" s="19"/>
      <c r="K24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49" s="33"/>
    </row>
    <row r="250" spans="1:12" ht="18" customHeight="1" x14ac:dyDescent="0.25">
      <c r="A250" s="75" t="s">
        <v>28</v>
      </c>
      <c r="B250" s="13" t="s">
        <v>48</v>
      </c>
      <c r="C250" s="76">
        <v>949</v>
      </c>
      <c r="D250" s="77" t="s">
        <v>341</v>
      </c>
      <c r="E250" s="83">
        <v>1358</v>
      </c>
      <c r="F250" s="19"/>
      <c r="G250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0" s="35"/>
      <c r="I250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0" s="19"/>
      <c r="K25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50" s="33"/>
    </row>
    <row r="251" spans="1:12" ht="18" customHeight="1" x14ac:dyDescent="0.25">
      <c r="A251" s="75" t="s">
        <v>28</v>
      </c>
      <c r="B251" s="13" t="s">
        <v>48</v>
      </c>
      <c r="C251" s="76">
        <v>774</v>
      </c>
      <c r="D251" s="77" t="s">
        <v>342</v>
      </c>
      <c r="E251" s="83">
        <v>1358</v>
      </c>
      <c r="F251" s="19"/>
      <c r="G251" s="26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1" s="35"/>
      <c r="I251" s="78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1" s="19"/>
      <c r="K25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  <c r="L251" s="33"/>
    </row>
    <row r="252" spans="1:12" ht="18" customHeight="1" x14ac:dyDescent="0.25">
      <c r="A252" s="69" t="s">
        <v>56</v>
      </c>
      <c r="B252" s="70"/>
      <c r="C252" s="70"/>
      <c r="D252" s="70"/>
      <c r="E252" s="71"/>
      <c r="F252" s="72">
        <f>SUM(F253:F276)</f>
        <v>0</v>
      </c>
      <c r="G252" s="73">
        <f>SUM(G253:G276)</f>
        <v>0</v>
      </c>
      <c r="H252" s="74"/>
      <c r="I252" s="74"/>
      <c r="J252" s="72">
        <f>SUM(J253:J276)</f>
        <v>0</v>
      </c>
      <c r="K252" s="73">
        <f>SUM(K253:K276)</f>
        <v>0</v>
      </c>
    </row>
    <row r="253" spans="1:12" ht="18" customHeight="1" x14ac:dyDescent="0.25">
      <c r="A253" s="10" t="s">
        <v>29</v>
      </c>
      <c r="B253" s="11" t="s">
        <v>50</v>
      </c>
      <c r="C253" s="11"/>
      <c r="D253" s="11"/>
      <c r="E253" s="27">
        <v>641</v>
      </c>
      <c r="F253" s="35"/>
      <c r="G253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3" s="35"/>
      <c r="I253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3" s="35"/>
      <c r="K25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4" spans="1:12" ht="18" customHeight="1" x14ac:dyDescent="0.25">
      <c r="A254" s="14" t="s">
        <v>358</v>
      </c>
      <c r="B254" s="15" t="s">
        <v>50</v>
      </c>
      <c r="C254" s="15"/>
      <c r="D254" s="15"/>
      <c r="E254" s="27">
        <v>318</v>
      </c>
      <c r="F254" s="35"/>
      <c r="G254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4" s="35"/>
      <c r="I254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4" s="35"/>
      <c r="K25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5" spans="1:12" ht="18" customHeight="1" x14ac:dyDescent="0.25">
      <c r="A255" s="12" t="s">
        <v>30</v>
      </c>
      <c r="B255" s="13" t="s">
        <v>50</v>
      </c>
      <c r="C255" s="13"/>
      <c r="D255" s="13"/>
      <c r="E255" s="27">
        <v>635</v>
      </c>
      <c r="F255" s="35"/>
      <c r="G255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5" s="35"/>
      <c r="I255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5" s="35"/>
      <c r="K25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6" spans="1:12" ht="18" customHeight="1" x14ac:dyDescent="0.25">
      <c r="A256" s="12" t="s">
        <v>31</v>
      </c>
      <c r="B256" s="13" t="s">
        <v>50</v>
      </c>
      <c r="C256" s="13"/>
      <c r="D256" s="13"/>
      <c r="E256" s="27">
        <v>481</v>
      </c>
      <c r="F256" s="35"/>
      <c r="G256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6" s="35"/>
      <c r="I256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6" s="35"/>
      <c r="K25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7" spans="1:11" ht="18" customHeight="1" x14ac:dyDescent="0.25">
      <c r="A257" s="12" t="s">
        <v>32</v>
      </c>
      <c r="B257" s="13" t="s">
        <v>50</v>
      </c>
      <c r="C257" s="13"/>
      <c r="D257" s="13"/>
      <c r="E257" s="27">
        <v>380</v>
      </c>
      <c r="F257" s="35"/>
      <c r="G257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7" s="35"/>
      <c r="I257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7" s="35"/>
      <c r="K25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8" spans="1:11" ht="18" customHeight="1" x14ac:dyDescent="0.25">
      <c r="A258" s="12" t="s">
        <v>33</v>
      </c>
      <c r="B258" s="13" t="s">
        <v>50</v>
      </c>
      <c r="C258" s="13"/>
      <c r="D258" s="13"/>
      <c r="E258" s="27">
        <v>571</v>
      </c>
      <c r="F258" s="35"/>
      <c r="G258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8" s="35"/>
      <c r="I258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8" s="35"/>
      <c r="K25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59" spans="1:11" ht="18" customHeight="1" x14ac:dyDescent="0.25">
      <c r="A259" s="12" t="s">
        <v>34</v>
      </c>
      <c r="B259" s="13" t="s">
        <v>50</v>
      </c>
      <c r="C259" s="13"/>
      <c r="D259" s="13"/>
      <c r="E259" s="27">
        <v>2143</v>
      </c>
      <c r="F259" s="35"/>
      <c r="G259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59" s="35"/>
      <c r="I259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59" s="35"/>
      <c r="K25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0" spans="1:11" ht="18" customHeight="1" x14ac:dyDescent="0.25">
      <c r="A260" s="12" t="s">
        <v>35</v>
      </c>
      <c r="B260" s="13" t="s">
        <v>50</v>
      </c>
      <c r="C260" s="13"/>
      <c r="D260" s="13"/>
      <c r="E260" s="27">
        <v>233</v>
      </c>
      <c r="F260" s="35"/>
      <c r="G260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0" s="35"/>
      <c r="I260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0" s="35"/>
      <c r="K26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1" spans="1:11" ht="18" customHeight="1" x14ac:dyDescent="0.25">
      <c r="A261" s="14" t="s">
        <v>359</v>
      </c>
      <c r="B261" s="15" t="s">
        <v>50</v>
      </c>
      <c r="C261" s="15"/>
      <c r="D261" s="15"/>
      <c r="E261" s="27">
        <v>99</v>
      </c>
      <c r="F261" s="35"/>
      <c r="G261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1" s="35"/>
      <c r="I261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1" s="35"/>
      <c r="K26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2" spans="1:11" ht="18" customHeight="1" x14ac:dyDescent="0.25">
      <c r="A262" s="14" t="s">
        <v>360</v>
      </c>
      <c r="B262" s="15" t="s">
        <v>50</v>
      </c>
      <c r="C262" s="15"/>
      <c r="D262" s="15"/>
      <c r="E262" s="27">
        <v>36</v>
      </c>
      <c r="F262" s="35"/>
      <c r="G262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2" s="35"/>
      <c r="I262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2" s="35"/>
      <c r="K26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3" spans="1:11" ht="18" customHeight="1" x14ac:dyDescent="0.25">
      <c r="A263" s="10" t="s">
        <v>36</v>
      </c>
      <c r="B263" s="11" t="s">
        <v>50</v>
      </c>
      <c r="C263" s="11"/>
      <c r="D263" s="11"/>
      <c r="E263" s="27">
        <v>140</v>
      </c>
      <c r="F263" s="35"/>
      <c r="G263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3" s="35"/>
      <c r="I263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3" s="35"/>
      <c r="K26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4" spans="1:11" ht="18" customHeight="1" x14ac:dyDescent="0.25">
      <c r="A264" s="12" t="s">
        <v>37</v>
      </c>
      <c r="B264" s="13" t="s">
        <v>50</v>
      </c>
      <c r="C264" s="13"/>
      <c r="D264" s="13"/>
      <c r="E264" s="27">
        <v>110</v>
      </c>
      <c r="F264" s="35"/>
      <c r="G264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4" s="35"/>
      <c r="I264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4" s="35"/>
      <c r="K26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5" spans="1:11" ht="18" customHeight="1" x14ac:dyDescent="0.25">
      <c r="A265" s="14"/>
      <c r="B265" s="15"/>
      <c r="C265" s="15"/>
      <c r="D265" s="15"/>
      <c r="E265" s="27"/>
      <c r="F265" s="35"/>
      <c r="G265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5" s="35"/>
      <c r="I265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5" s="35"/>
      <c r="K26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6" spans="1:11" ht="18" customHeight="1" x14ac:dyDescent="0.25">
      <c r="A266" s="12" t="s">
        <v>38</v>
      </c>
      <c r="B266" s="13" t="s">
        <v>50</v>
      </c>
      <c r="C266" s="13"/>
      <c r="D266" s="13"/>
      <c r="E266" s="27">
        <v>626</v>
      </c>
      <c r="F266" s="35"/>
      <c r="G266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6" s="35"/>
      <c r="I266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6" s="35"/>
      <c r="K26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7" spans="1:11" ht="18" customHeight="1" x14ac:dyDescent="0.25">
      <c r="A267" s="12" t="s">
        <v>39</v>
      </c>
      <c r="B267" s="13" t="s">
        <v>50</v>
      </c>
      <c r="C267" s="13"/>
      <c r="D267" s="13"/>
      <c r="E267" s="27">
        <v>231</v>
      </c>
      <c r="F267" s="35"/>
      <c r="G267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7" s="35"/>
      <c r="I267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7" s="35"/>
      <c r="K267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8" spans="1:11" ht="18" customHeight="1" x14ac:dyDescent="0.25">
      <c r="A268" s="10" t="s">
        <v>40</v>
      </c>
      <c r="B268" s="11" t="s">
        <v>50</v>
      </c>
      <c r="C268" s="11"/>
      <c r="D268" s="11"/>
      <c r="E268" s="27">
        <v>10.77</v>
      </c>
      <c r="F268" s="35"/>
      <c r="G268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8" s="35"/>
      <c r="I268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8" s="35"/>
      <c r="K268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69" spans="1:11" ht="18" customHeight="1" x14ac:dyDescent="0.25">
      <c r="A269" s="12" t="s">
        <v>41</v>
      </c>
      <c r="B269" s="13" t="s">
        <v>50</v>
      </c>
      <c r="C269" s="13"/>
      <c r="D269" s="13"/>
      <c r="E269" s="27">
        <v>17.79</v>
      </c>
      <c r="F269" s="35"/>
      <c r="G269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69" s="35"/>
      <c r="I269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69" s="35"/>
      <c r="K269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0" spans="1:11" ht="18" customHeight="1" x14ac:dyDescent="0.25">
      <c r="A270" s="12" t="s">
        <v>42</v>
      </c>
      <c r="B270" s="13" t="s">
        <v>50</v>
      </c>
      <c r="C270" s="13"/>
      <c r="D270" s="13"/>
      <c r="E270" s="27">
        <v>14.99</v>
      </c>
      <c r="F270" s="35"/>
      <c r="G270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0" s="35"/>
      <c r="I270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0" s="35"/>
      <c r="K270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1" spans="1:11" ht="18" customHeight="1" x14ac:dyDescent="0.25">
      <c r="A271" s="12" t="s">
        <v>43</v>
      </c>
      <c r="B271" s="13" t="s">
        <v>50</v>
      </c>
      <c r="C271" s="13"/>
      <c r="D271" s="13"/>
      <c r="E271" s="27">
        <v>14.99</v>
      </c>
      <c r="F271" s="35"/>
      <c r="G271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1" s="35"/>
      <c r="I271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1" s="35"/>
      <c r="K271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2" spans="1:11" ht="18" customHeight="1" x14ac:dyDescent="0.25">
      <c r="A272" s="12" t="s">
        <v>44</v>
      </c>
      <c r="B272" s="13" t="s">
        <v>50</v>
      </c>
      <c r="C272" s="13"/>
      <c r="D272" s="13"/>
      <c r="E272" s="27">
        <v>14.99</v>
      </c>
      <c r="F272" s="35"/>
      <c r="G272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2" s="35"/>
      <c r="I272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2" s="35"/>
      <c r="K272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3" spans="1:11" ht="18" customHeight="1" x14ac:dyDescent="0.25">
      <c r="A273" s="12" t="s">
        <v>45</v>
      </c>
      <c r="B273" s="13" t="s">
        <v>50</v>
      </c>
      <c r="C273" s="13"/>
      <c r="D273" s="13"/>
      <c r="E273" s="27">
        <v>1</v>
      </c>
      <c r="F273" s="35"/>
      <c r="G273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3" s="35"/>
      <c r="I273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3" s="35"/>
      <c r="K273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4" spans="1:11" ht="18" customHeight="1" x14ac:dyDescent="0.25">
      <c r="A274" s="12" t="s">
        <v>46</v>
      </c>
      <c r="B274" s="13" t="s">
        <v>50</v>
      </c>
      <c r="C274" s="13"/>
      <c r="D274" s="13"/>
      <c r="E274" s="27">
        <v>1</v>
      </c>
      <c r="F274" s="35"/>
      <c r="G274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4" s="35"/>
      <c r="I274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4" s="35"/>
      <c r="K274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5" spans="1:11" ht="18" customHeight="1" x14ac:dyDescent="0.25">
      <c r="A275" s="10"/>
      <c r="B275" s="11"/>
      <c r="C275" s="11"/>
      <c r="D275" s="11"/>
      <c r="E275" s="27"/>
      <c r="F275" s="35"/>
      <c r="G275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5" s="35"/>
      <c r="I275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5" s="35"/>
      <c r="K275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6" spans="1:11" ht="18" customHeight="1" x14ac:dyDescent="0.25">
      <c r="A276" s="10" t="s">
        <v>47</v>
      </c>
      <c r="B276" s="11" t="s">
        <v>51</v>
      </c>
      <c r="C276" s="11"/>
      <c r="D276" s="11"/>
      <c r="E276" s="27">
        <v>84</v>
      </c>
      <c r="F276" s="35"/>
      <c r="G276" s="19" t="str">
        <f>IF(Tabuľka32[[#This Row],[Koeficient štandardného výstupu v EUR  na mernú jednotku]]*Tabuľka32[[#This Row],[počet/výmera v čase predloženia ŽoNFP6]]=0,"",Tabuľka32[[#This Row],[Koeficient štandardného výstupu v EUR  na mernú jednotku]]*Tabuľka32[[#This Row],[počet/výmera v čase predloženia ŽoNFP6]])</f>
        <v/>
      </c>
      <c r="H276" s="35"/>
      <c r="I276" s="3">
        <f>IF(AND(Tabuľka32[[#This Row],[počet/výmera v čase predloženia ŽoNFP6]]&gt;0,Tabuľka32[[#This Row],[Okres umiestnenia  poľnohospodárskej pôdy/okres registrácie chovu zvierat]]=""),1,IF(AND(Tabuľka32[[#This Row],[Okres umiestnenia  poľnohospodárskej pôdy/okres registrácie chovu zvierat]]&lt;&gt;"",Tabuľka32[[#This Row],[počet/výmera v čase predloženia ŽoNFP6]]=""),1,0))</f>
        <v>0</v>
      </c>
      <c r="J276" s="35"/>
      <c r="K276" s="26" t="str">
        <f>IF(Tabuľka32[[#This Row],[Koeficient štandardného výstupu v EUR  na mernú jednotku]]*Tabuľka32[[#This Row],[počet/výmera podľa podnikateľského plánu]]=0,"",Tabuľka32[[#This Row],[Koeficient štandardného výstupu v EUR  na mernú jednotku]]*Tabuľka32[[#This Row],[počet/výmera podľa podnikateľského plánu]])</f>
        <v/>
      </c>
    </row>
    <row r="277" spans="1:11" ht="18" customHeight="1" x14ac:dyDescent="0.25">
      <c r="A277" s="21" t="s">
        <v>57</v>
      </c>
      <c r="B277" s="22"/>
      <c r="C277" s="22"/>
      <c r="D277" s="22"/>
      <c r="E277" s="23"/>
      <c r="F277" s="24"/>
      <c r="G277" s="25">
        <f>SUM(G253:G276,G8:G251)</f>
        <v>0</v>
      </c>
      <c r="H277" s="24"/>
      <c r="I277" s="24"/>
      <c r="J277" s="24"/>
      <c r="K277" s="25">
        <f>SUM(K253:K276,K8:K251)</f>
        <v>0</v>
      </c>
    </row>
    <row r="278" spans="1:11" x14ac:dyDescent="0.25">
      <c r="A278" s="96" t="str">
        <f>IF(AND(Tabuľka32[[#Totals],[Dosiahnutý štandardný výstup v čase predloženia ŽoNFP5]]=0,Tabuľka32[[#Totals],[Dosiahnutý štandardný výstup podľa podnikateľského plánu]]=0),"",IF(AND(Tabuľka32[[#Totals],[Dosiahnutý štandardný výstup v čase predloženia ŽoNFP5]]=0,Tabuľka32[[#Totals],[Dosiahnutý štandardný výstup podľa podnikateľského plánu]]&gt;0),"",IF(AND(Tabuľka32[[#Totals],[Dosiahnutý štandardný výstup v čase predloženia ŽoNFP5]]&gt;0,Tabuľka32[[#Totals],[Dosiahnutý štandardný výstup podľa podnikateľského plánu]]=0),"",IF(Tabuľka32[[#Totals],[Dosiahnutý štandardný výstup podľa podnikateľského plánu]]&lt;Tabuľka32[[#Totals],[Dosiahnutý štandardný výstup v čase predloženia ŽoNFP5]],"hodnota štandardného výstupu podnikateľského plánu nedosahuje hodnotu štandardného výstupu pri podaní ŽoNFP",""))))</f>
        <v/>
      </c>
      <c r="B278" s="96"/>
      <c r="C278" s="96"/>
      <c r="D278" s="96"/>
      <c r="E278" s="96"/>
      <c r="F278" s="96"/>
    </row>
    <row r="279" spans="1:11" x14ac:dyDescent="0.25">
      <c r="A279" s="4"/>
      <c r="B279" s="4"/>
      <c r="C279" s="4"/>
      <c r="D279" s="4"/>
    </row>
    <row r="280" spans="1:11" x14ac:dyDescent="0.25">
      <c r="A280" s="97" t="str">
        <f>IF(Tabuľka32[[#Totals],[Dosiahnutý štandardný výstup v čase predloženia ŽoNFP5]]=0,"nie sú vyplnené hodnoty v čase predloženia ŽoNFP","")</f>
        <v>nie sú vyplnené hodnoty v čase predloženia ŽoNFP</v>
      </c>
      <c r="B280" s="97"/>
      <c r="C280" s="56"/>
      <c r="D280" s="56"/>
    </row>
    <row r="281" spans="1:11" x14ac:dyDescent="0.25">
      <c r="A281" s="97" t="str">
        <f>IF(Tabuľka32[[#Totals],[Dosiahnutý štandardný výstup v čase predloženia ŽoNFP5]]=0,"",IF(Tabuľka32[[#Totals],[Dosiahnutý štandardný výstup v čase predloženia ŽoNFP5]]&lt;10000,"hodnota štandardného výstupu pri predložení ŽoNFP nedosahuje minimálnu hranicu",IF(Tabuľka32[[#Totals],[Dosiahnutý štandardný výstup v čase predloženia ŽoNFP5]]&gt;50000,"hodnota štandardného výstupu pri predložení ŽoNFP presahuje maximálnu hranicu","")))</f>
        <v/>
      </c>
      <c r="B281" s="97"/>
      <c r="C281" s="56"/>
      <c r="D281" s="56"/>
    </row>
    <row r="282" spans="1:11" x14ac:dyDescent="0.25">
      <c r="A282" s="96" t="str">
        <f>IF(Tabuľka32[[#Totals],[Dosiahnutý štandardný výstup podľa podnikateľského plánu]]=0,"nie sú vyplnené hodnoty podnikateľského plánu","")</f>
        <v>nie sú vyplnené hodnoty podnikateľského plánu</v>
      </c>
      <c r="B282" s="96"/>
      <c r="C282" s="57"/>
      <c r="D282" s="57"/>
    </row>
    <row r="283" spans="1:11" ht="17.25" customHeight="1" x14ac:dyDescent="0.25">
      <c r="A283" s="93" t="s">
        <v>58</v>
      </c>
      <c r="B283" s="93"/>
      <c r="C283" s="93"/>
      <c r="D283" s="93"/>
      <c r="E283" s="93"/>
      <c r="F283" s="93"/>
      <c r="G283" s="93"/>
    </row>
    <row r="284" spans="1:11" x14ac:dyDescent="0.25">
      <c r="A284" s="93" t="s">
        <v>364</v>
      </c>
      <c r="B284" s="93"/>
      <c r="C284" s="93"/>
      <c r="D284" s="93"/>
      <c r="E284" s="93"/>
      <c r="F284" s="93"/>
      <c r="G284" s="93"/>
    </row>
    <row r="285" spans="1:11" ht="14.1" customHeight="1" x14ac:dyDescent="0.25">
      <c r="A285" s="93" t="s">
        <v>368</v>
      </c>
      <c r="B285" s="93"/>
      <c r="C285" s="93"/>
      <c r="D285" s="93"/>
      <c r="E285" s="93"/>
      <c r="F285" s="93"/>
      <c r="G285" s="93"/>
    </row>
    <row r="286" spans="1:11" x14ac:dyDescent="0.25">
      <c r="A286" s="93" t="s">
        <v>369</v>
      </c>
      <c r="B286" s="93"/>
      <c r="C286" s="93"/>
      <c r="D286" s="93"/>
      <c r="E286" s="93"/>
      <c r="F286" s="93"/>
      <c r="G286" s="93"/>
    </row>
    <row r="287" spans="1:11" ht="42.95" customHeight="1" x14ac:dyDescent="0.25">
      <c r="A287" s="93" t="s">
        <v>366</v>
      </c>
      <c r="B287" s="93"/>
      <c r="C287" s="93"/>
      <c r="D287" s="93"/>
      <c r="E287" s="93"/>
      <c r="F287" s="93"/>
      <c r="G287" s="93"/>
    </row>
    <row r="288" spans="1:11" x14ac:dyDescent="0.25">
      <c r="A288" s="93" t="s">
        <v>365</v>
      </c>
      <c r="B288" s="93"/>
      <c r="C288" s="93"/>
      <c r="D288" s="93"/>
      <c r="E288" s="93"/>
      <c r="F288" s="93"/>
      <c r="G288" s="93"/>
    </row>
    <row r="289" spans="1:7" x14ac:dyDescent="0.25">
      <c r="A289" s="93"/>
      <c r="B289" s="93"/>
      <c r="C289" s="93"/>
      <c r="D289" s="93"/>
      <c r="E289" s="93"/>
      <c r="F289" s="93"/>
      <c r="G289" s="93"/>
    </row>
    <row r="290" spans="1:7" ht="12" customHeight="1" x14ac:dyDescent="0.25">
      <c r="A290" s="93"/>
      <c r="B290" s="93"/>
      <c r="C290" s="93"/>
      <c r="D290" s="93"/>
      <c r="E290" s="93"/>
      <c r="F290" s="93"/>
      <c r="G290" s="93"/>
    </row>
    <row r="291" spans="1:7" x14ac:dyDescent="0.25">
      <c r="A291" s="93"/>
      <c r="B291" s="93"/>
      <c r="C291" s="93"/>
      <c r="D291" s="93"/>
      <c r="E291" s="93"/>
      <c r="F291" s="93"/>
      <c r="G291" s="93"/>
    </row>
    <row r="292" spans="1:7" ht="17.45" customHeight="1" x14ac:dyDescent="0.25">
      <c r="A292" s="100"/>
      <c r="B292" s="93"/>
      <c r="C292" s="93"/>
      <c r="D292" s="93"/>
      <c r="E292" s="93"/>
      <c r="F292" s="93"/>
      <c r="G292" s="93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92" priority="18" operator="equal">
      <formula>"nie sú vyplnené hodnoty v čase predloženia ŽoNFP"</formula>
    </cfRule>
  </conditionalFormatting>
  <conditionalFormatting sqref="A281">
    <cfRule type="cellIs" dxfId="91" priority="16" operator="equal">
      <formula>"hodnota štandardného výstupu pri predložení ŽoNFP presahuje maximálnu hranicu"</formula>
    </cfRule>
    <cfRule type="cellIs" dxfId="90" priority="17" operator="equal">
      <formula>"hodnota štandardného výstupu pri predložení ŽoNFP nedosahuje minimálnu hranicu"</formula>
    </cfRule>
  </conditionalFormatting>
  <conditionalFormatting sqref="F8:F276">
    <cfRule type="expression" dxfId="89" priority="15">
      <formula>I8=1</formula>
    </cfRule>
  </conditionalFormatting>
  <conditionalFormatting sqref="G8:G276">
    <cfRule type="expression" dxfId="88" priority="14">
      <formula>I8=1</formula>
    </cfRule>
  </conditionalFormatting>
  <conditionalFormatting sqref="H8:H276">
    <cfRule type="expression" dxfId="87" priority="13">
      <formula>I8=1</formula>
    </cfRule>
  </conditionalFormatting>
  <conditionalFormatting sqref="K252">
    <cfRule type="expression" dxfId="86" priority="6">
      <formula>L252=1</formula>
    </cfRule>
  </conditionalFormatting>
  <conditionalFormatting sqref="J252">
    <cfRule type="expression" dxfId="85" priority="7">
      <formula>L252=1</formula>
    </cfRule>
  </conditionalFormatting>
  <conditionalFormatting sqref="A282:D282">
    <cfRule type="cellIs" dxfId="84" priority="5" operator="equal">
      <formula>"nie sú vyplnené hodnoty podnikateľského plánu"</formula>
    </cfRule>
  </conditionalFormatting>
  <conditionalFormatting sqref="A278">
    <cfRule type="cellIs" dxfId="83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82" priority="3" operator="equal">
      <formula>"Počet chýb"</formula>
    </cfRule>
  </conditionalFormatting>
  <conditionalFormatting sqref="K1">
    <cfRule type="cellIs" dxfId="81" priority="1" operator="equal">
      <formula>""</formula>
    </cfRule>
    <cfRule type="cellIs" dxfId="80" priority="2" operator="greaterThan">
      <formula>0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253:H276 H8:H251">
      <formula1>$L$8:$L$30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6" orientation="landscape" r:id="rId1"/>
  <headerFooter>
    <oddFooter>&amp;C&amp;8&amp;P / &amp;N</oddFooter>
  </headerFooter>
  <ignoredErrors>
    <ignoredError sqref="G7:G8 G252 K7 K252 G9:G240 G241:G251" calculatedColumn="1"/>
    <ignoredError sqref="G253:G276" unlockedFormula="1" calculatedColumn="1"/>
    <ignoredError sqref="K253:K276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2"/>
  <sheetViews>
    <sheetView workbookViewId="0">
      <selection activeCell="A2" sqref="A2"/>
    </sheetView>
  </sheetViews>
  <sheetFormatPr defaultRowHeight="15" x14ac:dyDescent="0.25"/>
  <cols>
    <col min="1" max="1" width="68.28515625" bestFit="1" customWidth="1"/>
    <col min="2" max="3" width="11.7109375" style="3" customWidth="1"/>
    <col min="4" max="4" width="63.28515625" style="3" customWidth="1"/>
    <col min="5" max="5" width="14.7109375" customWidth="1"/>
    <col min="6" max="6" width="15" customWidth="1"/>
    <col min="7" max="7" width="18.42578125" customWidth="1"/>
    <col min="8" max="8" width="22.5703125" customWidth="1"/>
    <col min="9" max="9" width="9.140625" hidden="1" customWidth="1"/>
    <col min="10" max="10" width="15" style="3" customWidth="1"/>
    <col min="11" max="11" width="18.42578125" customWidth="1"/>
    <col min="12" max="12" width="9.140625" hidden="1" customWidth="1"/>
  </cols>
  <sheetData>
    <row r="1" spans="1:12" x14ac:dyDescent="0.25">
      <c r="A1" s="2" t="s">
        <v>373</v>
      </c>
      <c r="B1" s="5"/>
      <c r="C1" s="5"/>
      <c r="D1" s="5"/>
      <c r="J1" s="52" t="str">
        <f>IF(K1="","","Počet chýb")</f>
        <v/>
      </c>
      <c r="K1" s="52" t="str">
        <f>IF(SUM(I8:I276)=0,"",SUM(I8:I276))</f>
        <v/>
      </c>
    </row>
    <row r="2" spans="1:12" s="3" customFormat="1" x14ac:dyDescent="0.25">
      <c r="A2" s="5"/>
      <c r="B2" s="5"/>
      <c r="C2" s="5"/>
      <c r="D2" s="5"/>
    </row>
    <row r="3" spans="1:12" s="3" customFormat="1" x14ac:dyDescent="0.25">
      <c r="A3" s="32" t="s">
        <v>59</v>
      </c>
      <c r="B3" s="101"/>
      <c r="C3" s="101"/>
      <c r="D3" s="101"/>
      <c r="E3" s="101"/>
      <c r="F3" s="101"/>
      <c r="G3" s="101"/>
      <c r="H3" s="101"/>
    </row>
    <row r="4" spans="1:12" s="3" customFormat="1" x14ac:dyDescent="0.25">
      <c r="A4" s="32" t="s">
        <v>60</v>
      </c>
      <c r="B4" s="99"/>
      <c r="C4" s="99"/>
      <c r="D4" s="99"/>
      <c r="E4" s="99"/>
      <c r="F4" s="99"/>
      <c r="G4" s="99"/>
    </row>
    <row r="6" spans="1:12" ht="63.75" x14ac:dyDescent="0.25">
      <c r="A6" s="16" t="s">
        <v>54</v>
      </c>
      <c r="B6" s="17" t="s">
        <v>52</v>
      </c>
      <c r="C6" s="17" t="s">
        <v>145</v>
      </c>
      <c r="D6" s="17" t="s">
        <v>146</v>
      </c>
      <c r="E6" s="17" t="s">
        <v>53</v>
      </c>
      <c r="F6" s="17" t="s">
        <v>349</v>
      </c>
      <c r="G6" s="17" t="s">
        <v>350</v>
      </c>
      <c r="H6" s="37" t="s">
        <v>140</v>
      </c>
      <c r="I6" s="45" t="s">
        <v>143</v>
      </c>
      <c r="J6" s="37" t="s">
        <v>352</v>
      </c>
      <c r="K6" s="37" t="s">
        <v>351</v>
      </c>
    </row>
    <row r="7" spans="1:12" s="3" customFormat="1" ht="15.75" x14ac:dyDescent="0.25">
      <c r="A7" s="6" t="s">
        <v>55</v>
      </c>
      <c r="B7" s="7"/>
      <c r="C7" s="7"/>
      <c r="D7" s="7"/>
      <c r="E7" s="8"/>
      <c r="F7" s="49">
        <f>SUM(F8:F251)</f>
        <v>0</v>
      </c>
      <c r="G7" s="49">
        <f>SUM(G8:G251)</f>
        <v>0</v>
      </c>
      <c r="H7" s="9"/>
      <c r="I7" s="9"/>
      <c r="J7" s="49">
        <f>SUM(J8:J251)</f>
        <v>0</v>
      </c>
      <c r="K7" s="49">
        <f>SUM(K8:K251)</f>
        <v>0</v>
      </c>
    </row>
    <row r="8" spans="1:12" ht="18" customHeight="1" x14ac:dyDescent="0.25">
      <c r="A8" s="75" t="s">
        <v>147</v>
      </c>
      <c r="B8" s="13" t="s">
        <v>48</v>
      </c>
      <c r="C8" s="76">
        <v>116</v>
      </c>
      <c r="D8" s="77" t="s">
        <v>148</v>
      </c>
      <c r="E8" s="82">
        <v>567</v>
      </c>
      <c r="F8" s="19"/>
      <c r="G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" s="18"/>
      <c r="I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" s="19"/>
      <c r="K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" s="33" t="s">
        <v>92</v>
      </c>
    </row>
    <row r="9" spans="1:12" s="3" customFormat="1" ht="18" customHeight="1" x14ac:dyDescent="0.25">
      <c r="A9" s="75" t="s">
        <v>147</v>
      </c>
      <c r="B9" s="13" t="s">
        <v>48</v>
      </c>
      <c r="C9" s="76">
        <v>102</v>
      </c>
      <c r="D9" s="77" t="s">
        <v>149</v>
      </c>
      <c r="E9" s="82">
        <v>567</v>
      </c>
      <c r="F9" s="19"/>
      <c r="G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" s="18"/>
      <c r="I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" s="19"/>
      <c r="K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" s="33" t="s">
        <v>93</v>
      </c>
    </row>
    <row r="10" spans="1:12" s="3" customFormat="1" ht="18" customHeight="1" x14ac:dyDescent="0.25">
      <c r="A10" s="75" t="s">
        <v>147</v>
      </c>
      <c r="B10" s="13" t="s">
        <v>48</v>
      </c>
      <c r="C10" s="76">
        <v>101</v>
      </c>
      <c r="D10" s="77" t="s">
        <v>150</v>
      </c>
      <c r="E10" s="82">
        <v>567</v>
      </c>
      <c r="F10" s="19"/>
      <c r="G1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" s="18"/>
      <c r="I1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" s="19"/>
      <c r="K1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" s="33" t="s">
        <v>94</v>
      </c>
    </row>
    <row r="11" spans="1:12" s="3" customFormat="1" ht="18" customHeight="1" x14ac:dyDescent="0.25">
      <c r="A11" s="75" t="s">
        <v>0</v>
      </c>
      <c r="B11" s="13" t="s">
        <v>48</v>
      </c>
      <c r="C11" s="76">
        <v>103</v>
      </c>
      <c r="D11" s="77" t="s">
        <v>151</v>
      </c>
      <c r="E11" s="82">
        <v>467</v>
      </c>
      <c r="F11" s="19"/>
      <c r="G1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" s="18"/>
      <c r="I1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" s="19"/>
      <c r="K1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" s="33" t="s">
        <v>95</v>
      </c>
    </row>
    <row r="12" spans="1:12" s="3" customFormat="1" ht="18" customHeight="1" x14ac:dyDescent="0.25">
      <c r="A12" s="75" t="s">
        <v>1</v>
      </c>
      <c r="B12" s="13" t="s">
        <v>48</v>
      </c>
      <c r="C12" s="76">
        <v>104</v>
      </c>
      <c r="D12" s="77" t="s">
        <v>152</v>
      </c>
      <c r="E12" s="82">
        <v>524</v>
      </c>
      <c r="F12" s="19"/>
      <c r="G1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" s="18"/>
      <c r="I1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" s="19"/>
      <c r="K1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" s="33" t="s">
        <v>96</v>
      </c>
    </row>
    <row r="13" spans="1:12" s="3" customFormat="1" ht="18" customHeight="1" x14ac:dyDescent="0.25">
      <c r="A13" s="75" t="s">
        <v>1</v>
      </c>
      <c r="B13" s="13" t="s">
        <v>48</v>
      </c>
      <c r="C13" s="76">
        <v>105</v>
      </c>
      <c r="D13" s="77" t="s">
        <v>153</v>
      </c>
      <c r="E13" s="82">
        <v>524</v>
      </c>
      <c r="F13" s="19"/>
      <c r="G1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" s="18"/>
      <c r="I1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" s="19"/>
      <c r="K1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" s="33" t="s">
        <v>97</v>
      </c>
    </row>
    <row r="14" spans="1:12" s="3" customFormat="1" ht="18" customHeight="1" x14ac:dyDescent="0.25">
      <c r="A14" s="75" t="s">
        <v>2</v>
      </c>
      <c r="B14" s="13" t="s">
        <v>48</v>
      </c>
      <c r="C14" s="76">
        <v>107</v>
      </c>
      <c r="D14" s="77" t="s">
        <v>154</v>
      </c>
      <c r="E14" s="82">
        <v>489</v>
      </c>
      <c r="F14" s="19"/>
      <c r="G1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" s="18"/>
      <c r="I1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" s="19"/>
      <c r="K1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" s="33" t="s">
        <v>98</v>
      </c>
    </row>
    <row r="15" spans="1:12" s="3" customFormat="1" ht="18" customHeight="1" x14ac:dyDescent="0.25">
      <c r="A15" s="75" t="s">
        <v>2</v>
      </c>
      <c r="B15" s="13" t="s">
        <v>48</v>
      </c>
      <c r="C15" s="76">
        <v>106</v>
      </c>
      <c r="D15" s="77" t="s">
        <v>155</v>
      </c>
      <c r="E15" s="82">
        <v>489</v>
      </c>
      <c r="F15" s="19"/>
      <c r="G1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" s="18"/>
      <c r="I1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" s="19"/>
      <c r="K1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" s="33" t="s">
        <v>99</v>
      </c>
    </row>
    <row r="16" spans="1:12" s="3" customFormat="1" ht="18" customHeight="1" x14ac:dyDescent="0.25">
      <c r="A16" s="75" t="s">
        <v>3</v>
      </c>
      <c r="B16" s="13" t="s">
        <v>48</v>
      </c>
      <c r="C16" s="76">
        <v>108</v>
      </c>
      <c r="D16" s="77" t="s">
        <v>156</v>
      </c>
      <c r="E16" s="82">
        <v>394</v>
      </c>
      <c r="F16" s="19"/>
      <c r="G1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" s="18"/>
      <c r="I1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" s="19"/>
      <c r="K1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" s="34" t="s">
        <v>100</v>
      </c>
    </row>
    <row r="17" spans="1:12" s="3" customFormat="1" ht="18" customHeight="1" x14ac:dyDescent="0.25">
      <c r="A17" s="75" t="s">
        <v>4</v>
      </c>
      <c r="B17" s="13" t="s">
        <v>48</v>
      </c>
      <c r="C17" s="76">
        <v>109</v>
      </c>
      <c r="D17" s="77" t="s">
        <v>157</v>
      </c>
      <c r="E17" s="82">
        <v>853</v>
      </c>
      <c r="F17" s="19"/>
      <c r="G1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" s="18"/>
      <c r="I1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" s="19"/>
      <c r="K1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" s="33" t="s">
        <v>101</v>
      </c>
    </row>
    <row r="18" spans="1:12" s="3" customFormat="1" ht="18" customHeight="1" x14ac:dyDescent="0.25">
      <c r="A18" s="75" t="s">
        <v>5</v>
      </c>
      <c r="B18" s="13" t="s">
        <v>48</v>
      </c>
      <c r="C18" s="76">
        <v>112</v>
      </c>
      <c r="D18" s="77" t="s">
        <v>158</v>
      </c>
      <c r="E18" s="82">
        <v>365</v>
      </c>
      <c r="F18" s="19"/>
      <c r="G1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" s="18"/>
      <c r="I1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" s="19"/>
      <c r="K1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" s="34" t="s">
        <v>102</v>
      </c>
    </row>
    <row r="19" spans="1:12" s="3" customFormat="1" ht="18" customHeight="1" x14ac:dyDescent="0.25">
      <c r="A19" s="75" t="s">
        <v>5</v>
      </c>
      <c r="B19" s="13" t="s">
        <v>48</v>
      </c>
      <c r="C19" s="76">
        <v>113</v>
      </c>
      <c r="D19" s="77" t="s">
        <v>159</v>
      </c>
      <c r="E19" s="82">
        <v>365</v>
      </c>
      <c r="F19" s="19"/>
      <c r="G1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" s="18"/>
      <c r="I1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" s="19"/>
      <c r="K1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" s="34" t="s">
        <v>103</v>
      </c>
    </row>
    <row r="20" spans="1:12" s="3" customFormat="1" ht="18" customHeight="1" x14ac:dyDescent="0.25">
      <c r="A20" s="75" t="s">
        <v>5</v>
      </c>
      <c r="B20" s="13" t="s">
        <v>48</v>
      </c>
      <c r="C20" s="76">
        <v>114</v>
      </c>
      <c r="D20" s="77" t="s">
        <v>160</v>
      </c>
      <c r="E20" s="82">
        <v>365</v>
      </c>
      <c r="F20" s="19"/>
      <c r="G2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" s="18"/>
      <c r="I2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" s="19"/>
      <c r="K2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" s="33" t="s">
        <v>104</v>
      </c>
    </row>
    <row r="21" spans="1:12" s="3" customFormat="1" ht="18" customHeight="1" x14ac:dyDescent="0.25">
      <c r="A21" s="75" t="s">
        <v>5</v>
      </c>
      <c r="B21" s="13" t="s">
        <v>48</v>
      </c>
      <c r="C21" s="76">
        <v>804</v>
      </c>
      <c r="D21" s="77" t="s">
        <v>161</v>
      </c>
      <c r="E21" s="82">
        <v>365</v>
      </c>
      <c r="F21" s="19"/>
      <c r="G2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" s="18"/>
      <c r="I2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" s="19"/>
      <c r="K2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" s="33" t="s">
        <v>105</v>
      </c>
    </row>
    <row r="22" spans="1:12" s="3" customFormat="1" ht="18" customHeight="1" x14ac:dyDescent="0.25">
      <c r="A22" s="75" t="s">
        <v>5</v>
      </c>
      <c r="B22" s="13" t="s">
        <v>48</v>
      </c>
      <c r="C22" s="76">
        <v>672</v>
      </c>
      <c r="D22" s="77" t="s">
        <v>162</v>
      </c>
      <c r="E22" s="82">
        <v>365</v>
      </c>
      <c r="F22" s="19"/>
      <c r="G2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" s="18"/>
      <c r="I2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" s="19"/>
      <c r="K2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" s="33" t="s">
        <v>106</v>
      </c>
    </row>
    <row r="23" spans="1:12" s="3" customFormat="1" ht="18" customHeight="1" x14ac:dyDescent="0.25">
      <c r="A23" s="75" t="s">
        <v>5</v>
      </c>
      <c r="B23" s="13" t="s">
        <v>48</v>
      </c>
      <c r="C23" s="76">
        <v>665</v>
      </c>
      <c r="D23" s="77" t="s">
        <v>163</v>
      </c>
      <c r="E23" s="82">
        <v>365</v>
      </c>
      <c r="F23" s="19"/>
      <c r="G2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" s="18"/>
      <c r="I2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" s="19"/>
      <c r="K2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3" s="33" t="s">
        <v>107</v>
      </c>
    </row>
    <row r="24" spans="1:12" s="3" customFormat="1" ht="18" customHeight="1" x14ac:dyDescent="0.25">
      <c r="A24" s="75" t="s">
        <v>6</v>
      </c>
      <c r="B24" s="13" t="s">
        <v>48</v>
      </c>
      <c r="C24" s="76">
        <v>303</v>
      </c>
      <c r="D24" s="77" t="s">
        <v>164</v>
      </c>
      <c r="E24" s="82">
        <v>318</v>
      </c>
      <c r="F24" s="19"/>
      <c r="G2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" s="18"/>
      <c r="I2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" s="19"/>
      <c r="K2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4" s="33" t="s">
        <v>108</v>
      </c>
    </row>
    <row r="25" spans="1:12" s="3" customFormat="1" ht="18" customHeight="1" x14ac:dyDescent="0.25">
      <c r="A25" s="75" t="s">
        <v>6</v>
      </c>
      <c r="B25" s="13" t="s">
        <v>48</v>
      </c>
      <c r="C25" s="76">
        <v>812</v>
      </c>
      <c r="D25" s="77" t="s">
        <v>165</v>
      </c>
      <c r="E25" s="82">
        <v>318</v>
      </c>
      <c r="F25" s="19"/>
      <c r="G2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" s="18"/>
      <c r="I2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" s="19"/>
      <c r="K2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5" s="33" t="s">
        <v>109</v>
      </c>
    </row>
    <row r="26" spans="1:12" s="3" customFormat="1" ht="18" customHeight="1" x14ac:dyDescent="0.25">
      <c r="A26" s="75" t="s">
        <v>6</v>
      </c>
      <c r="B26" s="13" t="s">
        <v>48</v>
      </c>
      <c r="C26" s="76">
        <v>823</v>
      </c>
      <c r="D26" s="77" t="s">
        <v>166</v>
      </c>
      <c r="E26" s="82">
        <v>318</v>
      </c>
      <c r="F26" s="19"/>
      <c r="G2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" s="18"/>
      <c r="I2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" s="19"/>
      <c r="K2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6" s="33" t="s">
        <v>110</v>
      </c>
    </row>
    <row r="27" spans="1:12" s="3" customFormat="1" ht="18" customHeight="1" x14ac:dyDescent="0.25">
      <c r="A27" s="75" t="s">
        <v>6</v>
      </c>
      <c r="B27" s="13" t="s">
        <v>48</v>
      </c>
      <c r="C27" s="76">
        <v>824</v>
      </c>
      <c r="D27" s="77" t="s">
        <v>167</v>
      </c>
      <c r="E27" s="82">
        <v>318</v>
      </c>
      <c r="F27" s="19"/>
      <c r="G2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" s="18"/>
      <c r="I2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" s="19"/>
      <c r="K2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7" s="33" t="s">
        <v>111</v>
      </c>
    </row>
    <row r="28" spans="1:12" s="3" customFormat="1" ht="18" customHeight="1" x14ac:dyDescent="0.25">
      <c r="A28" s="75" t="s">
        <v>6</v>
      </c>
      <c r="B28" s="13" t="s">
        <v>48</v>
      </c>
      <c r="C28" s="76">
        <v>825</v>
      </c>
      <c r="D28" s="77" t="s">
        <v>168</v>
      </c>
      <c r="E28" s="82">
        <v>318</v>
      </c>
      <c r="F28" s="19"/>
      <c r="G2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8" s="18"/>
      <c r="I2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8" s="19"/>
      <c r="K2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8" s="33" t="s">
        <v>112</v>
      </c>
    </row>
    <row r="29" spans="1:12" s="3" customFormat="1" ht="18" customHeight="1" x14ac:dyDescent="0.25">
      <c r="A29" s="75" t="s">
        <v>6</v>
      </c>
      <c r="B29" s="13" t="s">
        <v>48</v>
      </c>
      <c r="C29" s="76">
        <v>302</v>
      </c>
      <c r="D29" s="77" t="s">
        <v>169</v>
      </c>
      <c r="E29" s="82">
        <v>318</v>
      </c>
      <c r="F29" s="19"/>
      <c r="G2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9" s="18"/>
      <c r="I2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9" s="19"/>
      <c r="K2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9" s="33" t="s">
        <v>113</v>
      </c>
    </row>
    <row r="30" spans="1:12" s="3" customFormat="1" ht="18" customHeight="1" x14ac:dyDescent="0.25">
      <c r="A30" s="75" t="s">
        <v>6</v>
      </c>
      <c r="B30" s="13" t="s">
        <v>48</v>
      </c>
      <c r="C30" s="76">
        <v>608</v>
      </c>
      <c r="D30" s="77" t="s">
        <v>170</v>
      </c>
      <c r="E30" s="82">
        <v>318</v>
      </c>
      <c r="F30" s="19"/>
      <c r="G3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0" s="18"/>
      <c r="I3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0" s="19"/>
      <c r="K3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0" s="33" t="s">
        <v>114</v>
      </c>
    </row>
    <row r="31" spans="1:12" s="3" customFormat="1" ht="18" customHeight="1" x14ac:dyDescent="0.25">
      <c r="A31" s="75" t="s">
        <v>6</v>
      </c>
      <c r="B31" s="13" t="s">
        <v>48</v>
      </c>
      <c r="C31" s="76">
        <v>735</v>
      </c>
      <c r="D31" s="77" t="s">
        <v>171</v>
      </c>
      <c r="E31" s="82">
        <v>318</v>
      </c>
      <c r="F31" s="19"/>
      <c r="G3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1" s="18"/>
      <c r="I3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1" s="19"/>
      <c r="K3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1" s="33" t="s">
        <v>115</v>
      </c>
    </row>
    <row r="32" spans="1:12" s="3" customFormat="1" ht="18" customHeight="1" x14ac:dyDescent="0.25">
      <c r="A32" s="75" t="s">
        <v>6</v>
      </c>
      <c r="B32" s="13" t="s">
        <v>48</v>
      </c>
      <c r="C32" s="76">
        <v>736</v>
      </c>
      <c r="D32" s="77" t="s">
        <v>172</v>
      </c>
      <c r="E32" s="82">
        <v>318</v>
      </c>
      <c r="F32" s="19"/>
      <c r="G3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2" s="18"/>
      <c r="I3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2" s="19"/>
      <c r="K3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2" s="33"/>
    </row>
    <row r="33" spans="1:12" s="3" customFormat="1" ht="18" customHeight="1" x14ac:dyDescent="0.25">
      <c r="A33" s="75" t="s">
        <v>6</v>
      </c>
      <c r="B33" s="13" t="s">
        <v>48</v>
      </c>
      <c r="C33" s="76">
        <v>301</v>
      </c>
      <c r="D33" s="77" t="s">
        <v>173</v>
      </c>
      <c r="E33" s="82">
        <v>318</v>
      </c>
      <c r="F33" s="19"/>
      <c r="G3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3" s="18"/>
      <c r="I3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3" s="19"/>
      <c r="K3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3" s="33"/>
    </row>
    <row r="34" spans="1:12" s="3" customFormat="1" ht="18" customHeight="1" x14ac:dyDescent="0.25">
      <c r="A34" s="75" t="s">
        <v>6</v>
      </c>
      <c r="B34" s="13" t="s">
        <v>48</v>
      </c>
      <c r="C34" s="76">
        <v>304</v>
      </c>
      <c r="D34" s="77" t="s">
        <v>174</v>
      </c>
      <c r="E34" s="82">
        <v>318</v>
      </c>
      <c r="F34" s="19"/>
      <c r="G3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4" s="18"/>
      <c r="I3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4" s="19"/>
      <c r="K3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4" s="33"/>
    </row>
    <row r="35" spans="1:12" s="3" customFormat="1" ht="18" customHeight="1" x14ac:dyDescent="0.25">
      <c r="A35" s="75" t="s">
        <v>6</v>
      </c>
      <c r="B35" s="13" t="s">
        <v>48</v>
      </c>
      <c r="C35" s="76">
        <v>664</v>
      </c>
      <c r="D35" s="77" t="s">
        <v>175</v>
      </c>
      <c r="E35" s="82">
        <v>318</v>
      </c>
      <c r="F35" s="19"/>
      <c r="G3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5" s="18"/>
      <c r="I3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5" s="19"/>
      <c r="K3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5" s="33"/>
    </row>
    <row r="36" spans="1:12" s="3" customFormat="1" ht="18" customHeight="1" x14ac:dyDescent="0.25">
      <c r="A36" s="75" t="s">
        <v>6</v>
      </c>
      <c r="B36" s="13" t="s">
        <v>48</v>
      </c>
      <c r="C36" s="76">
        <v>311</v>
      </c>
      <c r="D36" s="77" t="s">
        <v>176</v>
      </c>
      <c r="E36" s="82">
        <v>318</v>
      </c>
      <c r="F36" s="19"/>
      <c r="G3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6" s="18"/>
      <c r="I3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6" s="19"/>
      <c r="K3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6" s="33"/>
    </row>
    <row r="37" spans="1:12" s="3" customFormat="1" ht="18" customHeight="1" x14ac:dyDescent="0.25">
      <c r="A37" s="75" t="s">
        <v>6</v>
      </c>
      <c r="B37" s="13" t="s">
        <v>48</v>
      </c>
      <c r="C37" s="76">
        <v>312</v>
      </c>
      <c r="D37" s="77" t="s">
        <v>177</v>
      </c>
      <c r="E37" s="82">
        <v>318</v>
      </c>
      <c r="F37" s="19"/>
      <c r="G3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7" s="18"/>
      <c r="I3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7" s="19"/>
      <c r="K3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7" s="33"/>
    </row>
    <row r="38" spans="1:12" s="3" customFormat="1" ht="18" customHeight="1" x14ac:dyDescent="0.25">
      <c r="A38" s="75" t="s">
        <v>6</v>
      </c>
      <c r="B38" s="13" t="s">
        <v>48</v>
      </c>
      <c r="C38" s="76">
        <v>313</v>
      </c>
      <c r="D38" s="77" t="s">
        <v>178</v>
      </c>
      <c r="E38" s="82">
        <v>318</v>
      </c>
      <c r="F38" s="19"/>
      <c r="G3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8" s="18"/>
      <c r="I3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8" s="19"/>
      <c r="K3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8" s="33"/>
    </row>
    <row r="39" spans="1:12" s="3" customFormat="1" ht="18" customHeight="1" x14ac:dyDescent="0.25">
      <c r="A39" s="75" t="s">
        <v>6</v>
      </c>
      <c r="B39" s="13" t="s">
        <v>48</v>
      </c>
      <c r="C39" s="76">
        <v>314</v>
      </c>
      <c r="D39" s="77" t="s">
        <v>179</v>
      </c>
      <c r="E39" s="82">
        <v>318</v>
      </c>
      <c r="F39" s="19"/>
      <c r="G3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39" s="18"/>
      <c r="I3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39" s="19"/>
      <c r="K3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39" s="33"/>
    </row>
    <row r="40" spans="1:12" s="3" customFormat="1" ht="18" customHeight="1" x14ac:dyDescent="0.25">
      <c r="A40" s="75" t="s">
        <v>6</v>
      </c>
      <c r="B40" s="13" t="s">
        <v>48</v>
      </c>
      <c r="C40" s="76">
        <v>309</v>
      </c>
      <c r="D40" s="77" t="s">
        <v>180</v>
      </c>
      <c r="E40" s="82">
        <v>318</v>
      </c>
      <c r="F40" s="19"/>
      <c r="G4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0" s="18"/>
      <c r="I4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0" s="19"/>
      <c r="K4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0" s="33"/>
    </row>
    <row r="41" spans="1:12" s="3" customFormat="1" ht="18" customHeight="1" x14ac:dyDescent="0.25">
      <c r="A41" s="75" t="s">
        <v>6</v>
      </c>
      <c r="B41" s="13" t="s">
        <v>48</v>
      </c>
      <c r="C41" s="76">
        <v>310</v>
      </c>
      <c r="D41" s="77" t="s">
        <v>181</v>
      </c>
      <c r="E41" s="82">
        <v>318</v>
      </c>
      <c r="F41" s="19"/>
      <c r="G4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1" s="18"/>
      <c r="I4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1" s="19"/>
      <c r="K4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1" s="33"/>
    </row>
    <row r="42" spans="1:12" s="3" customFormat="1" ht="18" customHeight="1" x14ac:dyDescent="0.25">
      <c r="A42" s="75" t="s">
        <v>6</v>
      </c>
      <c r="B42" s="13" t="s">
        <v>48</v>
      </c>
      <c r="C42" s="76">
        <v>307</v>
      </c>
      <c r="D42" s="77" t="s">
        <v>182</v>
      </c>
      <c r="E42" s="82">
        <v>318</v>
      </c>
      <c r="F42" s="19"/>
      <c r="G4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2" s="18"/>
      <c r="I4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2" s="19"/>
      <c r="K4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2" s="33"/>
    </row>
    <row r="43" spans="1:12" s="3" customFormat="1" ht="18" customHeight="1" x14ac:dyDescent="0.25">
      <c r="A43" s="75" t="s">
        <v>7</v>
      </c>
      <c r="B43" s="13" t="s">
        <v>48</v>
      </c>
      <c r="C43" s="76">
        <v>828</v>
      </c>
      <c r="D43" s="79" t="s">
        <v>183</v>
      </c>
      <c r="E43" s="82">
        <v>3195</v>
      </c>
      <c r="F43" s="19"/>
      <c r="G4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3" s="18"/>
      <c r="I4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3" s="19"/>
      <c r="K4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3" s="33"/>
    </row>
    <row r="44" spans="1:12" s="3" customFormat="1" ht="18" customHeight="1" x14ac:dyDescent="0.25">
      <c r="A44" s="75" t="s">
        <v>7</v>
      </c>
      <c r="B44" s="13" t="s">
        <v>48</v>
      </c>
      <c r="C44" s="76">
        <v>829</v>
      </c>
      <c r="D44" s="79" t="s">
        <v>184</v>
      </c>
      <c r="E44" s="82">
        <v>3195</v>
      </c>
      <c r="F44" s="19"/>
      <c r="G4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4" s="18"/>
      <c r="I4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4" s="19"/>
      <c r="K4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4" s="33"/>
    </row>
    <row r="45" spans="1:12" s="3" customFormat="1" ht="18" customHeight="1" x14ac:dyDescent="0.25">
      <c r="A45" s="75" t="s">
        <v>7</v>
      </c>
      <c r="B45" s="13" t="s">
        <v>48</v>
      </c>
      <c r="C45" s="76">
        <v>827</v>
      </c>
      <c r="D45" s="79" t="s">
        <v>185</v>
      </c>
      <c r="E45" s="82">
        <v>3195</v>
      </c>
      <c r="F45" s="19"/>
      <c r="G4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5" s="18"/>
      <c r="I4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5" s="19"/>
      <c r="K4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5" s="33"/>
    </row>
    <row r="46" spans="1:12" s="3" customFormat="1" ht="18" customHeight="1" x14ac:dyDescent="0.25">
      <c r="A46" s="75" t="s">
        <v>8</v>
      </c>
      <c r="B46" s="13" t="s">
        <v>48</v>
      </c>
      <c r="C46" s="76">
        <v>616</v>
      </c>
      <c r="D46" s="79" t="s">
        <v>186</v>
      </c>
      <c r="E46" s="82">
        <v>1007</v>
      </c>
      <c r="F46" s="19"/>
      <c r="G4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6" s="18"/>
      <c r="I4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6" s="19"/>
      <c r="K4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6" s="33"/>
    </row>
    <row r="47" spans="1:12" s="3" customFormat="1" ht="18" customHeight="1" x14ac:dyDescent="0.25">
      <c r="A47" s="75" t="s">
        <v>9</v>
      </c>
      <c r="B47" s="13" t="s">
        <v>48</v>
      </c>
      <c r="C47" s="76">
        <v>638</v>
      </c>
      <c r="D47" s="77" t="s">
        <v>187</v>
      </c>
      <c r="E47" s="82">
        <v>612</v>
      </c>
      <c r="F47" s="19"/>
      <c r="G4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7" s="18"/>
      <c r="I4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7" s="19"/>
      <c r="K4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7" s="33"/>
    </row>
    <row r="48" spans="1:12" s="3" customFormat="1" ht="18" customHeight="1" x14ac:dyDescent="0.25">
      <c r="A48" s="75" t="s">
        <v>9</v>
      </c>
      <c r="B48" s="13" t="s">
        <v>48</v>
      </c>
      <c r="C48" s="76">
        <v>639</v>
      </c>
      <c r="D48" s="77" t="s">
        <v>188</v>
      </c>
      <c r="E48" s="82">
        <v>612</v>
      </c>
      <c r="F48" s="19"/>
      <c r="G4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48" s="18"/>
      <c r="I4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8" s="19"/>
      <c r="K4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48" s="33"/>
    </row>
    <row r="49" spans="1:12" s="3" customFormat="1" ht="18" customHeight="1" x14ac:dyDescent="0.25">
      <c r="A49" s="75" t="s">
        <v>10</v>
      </c>
      <c r="B49" s="13" t="s">
        <v>48</v>
      </c>
      <c r="C49" s="76">
        <v>622</v>
      </c>
      <c r="D49" s="77" t="s">
        <v>189</v>
      </c>
      <c r="E49" s="87" t="s">
        <v>49</v>
      </c>
      <c r="F49" s="88" t="s">
        <v>49</v>
      </c>
      <c r="G49" s="63" t="s">
        <v>49</v>
      </c>
      <c r="H49" s="89" t="s">
        <v>49</v>
      </c>
      <c r="I49" s="6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49" s="88" t="s">
        <v>49</v>
      </c>
      <c r="K49" s="63" t="s">
        <v>49</v>
      </c>
      <c r="L49" s="33"/>
    </row>
    <row r="50" spans="1:12" s="3" customFormat="1" ht="18" customHeight="1" x14ac:dyDescent="0.25">
      <c r="A50" s="75" t="s">
        <v>11</v>
      </c>
      <c r="B50" s="13" t="s">
        <v>48</v>
      </c>
      <c r="C50" s="76">
        <v>612</v>
      </c>
      <c r="D50" s="77" t="s">
        <v>190</v>
      </c>
      <c r="E50" s="82">
        <v>716</v>
      </c>
      <c r="F50" s="19"/>
      <c r="G5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0" s="18"/>
      <c r="I5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0" s="19"/>
      <c r="K5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0" s="33"/>
    </row>
    <row r="51" spans="1:12" s="3" customFormat="1" ht="18" customHeight="1" x14ac:dyDescent="0.25">
      <c r="A51" s="75" t="s">
        <v>11</v>
      </c>
      <c r="B51" s="13" t="s">
        <v>48</v>
      </c>
      <c r="C51" s="76">
        <v>201</v>
      </c>
      <c r="D51" s="77" t="s">
        <v>191</v>
      </c>
      <c r="E51" s="82">
        <v>716</v>
      </c>
      <c r="F51" s="19"/>
      <c r="G5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1" s="18"/>
      <c r="I5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1" s="19"/>
      <c r="K5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1" s="33"/>
    </row>
    <row r="52" spans="1:12" s="3" customFormat="1" ht="18" customHeight="1" x14ac:dyDescent="0.25">
      <c r="A52" s="75" t="s">
        <v>11</v>
      </c>
      <c r="B52" s="13" t="s">
        <v>48</v>
      </c>
      <c r="C52" s="76">
        <v>206</v>
      </c>
      <c r="D52" s="77" t="s">
        <v>192</v>
      </c>
      <c r="E52" s="82">
        <v>716</v>
      </c>
      <c r="F52" s="19"/>
      <c r="G5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2" s="18"/>
      <c r="I5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2" s="19"/>
      <c r="K5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2" s="33"/>
    </row>
    <row r="53" spans="1:12" s="3" customFormat="1" ht="18" customHeight="1" x14ac:dyDescent="0.25">
      <c r="A53" s="75" t="s">
        <v>12</v>
      </c>
      <c r="B53" s="13" t="s">
        <v>48</v>
      </c>
      <c r="C53" s="76">
        <v>202</v>
      </c>
      <c r="D53" s="77" t="s">
        <v>193</v>
      </c>
      <c r="E53" s="82">
        <v>582</v>
      </c>
      <c r="F53" s="19"/>
      <c r="G5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3" s="18"/>
      <c r="I5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3" s="19"/>
      <c r="K5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3" s="33"/>
    </row>
    <row r="54" spans="1:12" s="3" customFormat="1" ht="18" customHeight="1" x14ac:dyDescent="0.25">
      <c r="A54" s="75" t="s">
        <v>13</v>
      </c>
      <c r="B54" s="13" t="s">
        <v>48</v>
      </c>
      <c r="C54" s="76">
        <v>204</v>
      </c>
      <c r="D54" s="77" t="s">
        <v>194</v>
      </c>
      <c r="E54" s="82">
        <v>499</v>
      </c>
      <c r="F54" s="19"/>
      <c r="G5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4" s="18"/>
      <c r="I5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4" s="19"/>
      <c r="K5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4" s="33"/>
    </row>
    <row r="55" spans="1:12" s="3" customFormat="1" ht="18" customHeight="1" x14ac:dyDescent="0.25">
      <c r="A55" s="75" t="s">
        <v>14</v>
      </c>
      <c r="B55" s="13" t="s">
        <v>48</v>
      </c>
      <c r="C55" s="76">
        <v>402</v>
      </c>
      <c r="D55" s="77" t="s">
        <v>195</v>
      </c>
      <c r="E55" s="82">
        <v>329</v>
      </c>
      <c r="F55" s="19"/>
      <c r="G5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5" s="18"/>
      <c r="I5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5" s="19"/>
      <c r="K5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5" s="33"/>
    </row>
    <row r="56" spans="1:12" s="3" customFormat="1" ht="18" customHeight="1" x14ac:dyDescent="0.25">
      <c r="A56" s="75" t="s">
        <v>15</v>
      </c>
      <c r="B56" s="13" t="s">
        <v>48</v>
      </c>
      <c r="C56" s="76">
        <v>205</v>
      </c>
      <c r="D56" s="77" t="s">
        <v>196</v>
      </c>
      <c r="E56" s="82">
        <v>333</v>
      </c>
      <c r="F56" s="19"/>
      <c r="G5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6" s="18"/>
      <c r="I5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6" s="19"/>
      <c r="K5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6" s="33"/>
    </row>
    <row r="57" spans="1:12" s="3" customFormat="1" ht="18" customHeight="1" x14ac:dyDescent="0.25">
      <c r="A57" s="75" t="s">
        <v>15</v>
      </c>
      <c r="B57" s="13" t="s">
        <v>48</v>
      </c>
      <c r="C57" s="76">
        <v>609</v>
      </c>
      <c r="D57" s="77" t="s">
        <v>197</v>
      </c>
      <c r="E57" s="82">
        <v>333</v>
      </c>
      <c r="F57" s="19"/>
      <c r="G5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7" s="18"/>
      <c r="I5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7" s="19"/>
      <c r="K5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7" s="33"/>
    </row>
    <row r="58" spans="1:12" s="3" customFormat="1" ht="18" customHeight="1" x14ac:dyDescent="0.25">
      <c r="A58" s="75" t="s">
        <v>16</v>
      </c>
      <c r="B58" s="13" t="s">
        <v>48</v>
      </c>
      <c r="C58" s="76">
        <v>401</v>
      </c>
      <c r="D58" s="77" t="s">
        <v>198</v>
      </c>
      <c r="E58" s="82">
        <v>428</v>
      </c>
      <c r="F58" s="19"/>
      <c r="G5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8" s="18"/>
      <c r="I5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8" s="19"/>
      <c r="K5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8" s="33"/>
    </row>
    <row r="59" spans="1:12" s="3" customFormat="1" ht="18" customHeight="1" x14ac:dyDescent="0.25">
      <c r="A59" s="75" t="s">
        <v>17</v>
      </c>
      <c r="B59" s="13" t="s">
        <v>48</v>
      </c>
      <c r="C59" s="76">
        <v>722</v>
      </c>
      <c r="D59" s="77" t="s">
        <v>199</v>
      </c>
      <c r="E59" s="82">
        <v>1</v>
      </c>
      <c r="F59" s="19"/>
      <c r="G5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59" s="18"/>
      <c r="I5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59" s="19"/>
      <c r="K5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59" s="33"/>
    </row>
    <row r="60" spans="1:12" s="3" customFormat="1" ht="18" customHeight="1" x14ac:dyDescent="0.25">
      <c r="A60" s="75" t="s">
        <v>18</v>
      </c>
      <c r="B60" s="13" t="s">
        <v>48</v>
      </c>
      <c r="C60" s="76">
        <v>631</v>
      </c>
      <c r="D60" s="77" t="s">
        <v>200</v>
      </c>
      <c r="E60" s="82">
        <v>405</v>
      </c>
      <c r="F60" s="19"/>
      <c r="G6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0" s="18"/>
      <c r="I6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0" s="19"/>
      <c r="K6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0" s="33"/>
    </row>
    <row r="61" spans="1:12" s="3" customFormat="1" ht="18" customHeight="1" x14ac:dyDescent="0.25">
      <c r="A61" s="75" t="s">
        <v>18</v>
      </c>
      <c r="B61" s="13" t="s">
        <v>48</v>
      </c>
      <c r="C61" s="76">
        <v>644</v>
      </c>
      <c r="D61" s="77" t="s">
        <v>201</v>
      </c>
      <c r="E61" s="82">
        <v>405</v>
      </c>
      <c r="F61" s="19"/>
      <c r="G6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1" s="18"/>
      <c r="I6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1" s="19"/>
      <c r="K6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1" s="33"/>
    </row>
    <row r="62" spans="1:12" s="3" customFormat="1" ht="18" customHeight="1" x14ac:dyDescent="0.25">
      <c r="A62" s="75" t="s">
        <v>18</v>
      </c>
      <c r="B62" s="13" t="s">
        <v>48</v>
      </c>
      <c r="C62" s="76">
        <v>645</v>
      </c>
      <c r="D62" s="77" t="s">
        <v>202</v>
      </c>
      <c r="E62" s="82">
        <v>405</v>
      </c>
      <c r="F62" s="19"/>
      <c r="G6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2" s="18"/>
      <c r="I6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2" s="19"/>
      <c r="K6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2" s="33"/>
    </row>
    <row r="63" spans="1:12" s="3" customFormat="1" ht="18" customHeight="1" x14ac:dyDescent="0.25">
      <c r="A63" s="75" t="s">
        <v>18</v>
      </c>
      <c r="B63" s="13" t="s">
        <v>48</v>
      </c>
      <c r="C63" s="76">
        <v>646</v>
      </c>
      <c r="D63" s="77" t="s">
        <v>203</v>
      </c>
      <c r="E63" s="82">
        <v>405</v>
      </c>
      <c r="F63" s="19"/>
      <c r="G6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3" s="18"/>
      <c r="I6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3" s="19"/>
      <c r="K6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3" s="33"/>
    </row>
    <row r="64" spans="1:12" s="3" customFormat="1" ht="18" customHeight="1" x14ac:dyDescent="0.25">
      <c r="A64" s="75" t="s">
        <v>18</v>
      </c>
      <c r="B64" s="13" t="s">
        <v>48</v>
      </c>
      <c r="C64" s="76">
        <v>647</v>
      </c>
      <c r="D64" s="77" t="s">
        <v>204</v>
      </c>
      <c r="E64" s="82">
        <v>405</v>
      </c>
      <c r="F64" s="19"/>
      <c r="G6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4" s="18"/>
      <c r="I6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4" s="19"/>
      <c r="K6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4" s="33"/>
    </row>
    <row r="65" spans="1:12" s="3" customFormat="1" ht="18" customHeight="1" x14ac:dyDescent="0.25">
      <c r="A65" s="75" t="s">
        <v>18</v>
      </c>
      <c r="B65" s="13" t="s">
        <v>48</v>
      </c>
      <c r="C65" s="76">
        <v>648</v>
      </c>
      <c r="D65" s="77" t="s">
        <v>205</v>
      </c>
      <c r="E65" s="82">
        <v>405</v>
      </c>
      <c r="F65" s="19"/>
      <c r="G6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5" s="18"/>
      <c r="I6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5" s="19"/>
      <c r="K6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5" s="33"/>
    </row>
    <row r="66" spans="1:12" s="3" customFormat="1" ht="18" customHeight="1" x14ac:dyDescent="0.25">
      <c r="A66" s="75" t="s">
        <v>18</v>
      </c>
      <c r="B66" s="13" t="s">
        <v>48</v>
      </c>
      <c r="C66" s="76">
        <v>677</v>
      </c>
      <c r="D66" s="77" t="s">
        <v>206</v>
      </c>
      <c r="E66" s="82">
        <v>405</v>
      </c>
      <c r="F66" s="19"/>
      <c r="G6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6" s="18"/>
      <c r="I6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6" s="19"/>
      <c r="K6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6" s="33"/>
    </row>
    <row r="67" spans="1:12" s="3" customFormat="1" ht="18" customHeight="1" x14ac:dyDescent="0.25">
      <c r="A67" s="75" t="s">
        <v>18</v>
      </c>
      <c r="B67" s="13" t="s">
        <v>48</v>
      </c>
      <c r="C67" s="76">
        <v>649</v>
      </c>
      <c r="D67" s="77" t="s">
        <v>207</v>
      </c>
      <c r="E67" s="82">
        <v>405</v>
      </c>
      <c r="F67" s="19"/>
      <c r="G6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7" s="18"/>
      <c r="I6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7" s="19"/>
      <c r="K6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7" s="33"/>
    </row>
    <row r="68" spans="1:12" s="3" customFormat="1" ht="18" customHeight="1" x14ac:dyDescent="0.25">
      <c r="A68" s="75" t="s">
        <v>18</v>
      </c>
      <c r="B68" s="13" t="s">
        <v>48</v>
      </c>
      <c r="C68" s="76">
        <v>650</v>
      </c>
      <c r="D68" s="77" t="s">
        <v>208</v>
      </c>
      <c r="E68" s="82">
        <v>405</v>
      </c>
      <c r="F68" s="19"/>
      <c r="G6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8" s="18"/>
      <c r="I6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8" s="19"/>
      <c r="K6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8" s="33"/>
    </row>
    <row r="69" spans="1:12" s="3" customFormat="1" ht="18" customHeight="1" x14ac:dyDescent="0.25">
      <c r="A69" s="75" t="s">
        <v>18</v>
      </c>
      <c r="B69" s="13" t="s">
        <v>48</v>
      </c>
      <c r="C69" s="76">
        <v>819</v>
      </c>
      <c r="D69" s="77" t="s">
        <v>209</v>
      </c>
      <c r="E69" s="82">
        <v>405</v>
      </c>
      <c r="F69" s="19"/>
      <c r="G6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69" s="18"/>
      <c r="I6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69" s="19"/>
      <c r="K6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69" s="33"/>
    </row>
    <row r="70" spans="1:12" s="3" customFormat="1" ht="18" customHeight="1" x14ac:dyDescent="0.25">
      <c r="A70" s="75" t="s">
        <v>18</v>
      </c>
      <c r="B70" s="13" t="s">
        <v>48</v>
      </c>
      <c r="C70" s="76">
        <v>675</v>
      </c>
      <c r="D70" s="77" t="s">
        <v>210</v>
      </c>
      <c r="E70" s="82">
        <v>405</v>
      </c>
      <c r="F70" s="19"/>
      <c r="G7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0" s="18"/>
      <c r="I7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0" s="19"/>
      <c r="K7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0" s="33"/>
    </row>
    <row r="71" spans="1:12" s="3" customFormat="1" ht="18" customHeight="1" x14ac:dyDescent="0.25">
      <c r="A71" s="75" t="s">
        <v>18</v>
      </c>
      <c r="B71" s="13" t="s">
        <v>48</v>
      </c>
      <c r="C71" s="76">
        <v>674</v>
      </c>
      <c r="D71" s="77" t="s">
        <v>211</v>
      </c>
      <c r="E71" s="82">
        <v>405</v>
      </c>
      <c r="F71" s="19"/>
      <c r="G7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1" s="18"/>
      <c r="I7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1" s="19"/>
      <c r="K7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1" s="33"/>
    </row>
    <row r="72" spans="1:12" s="3" customFormat="1" ht="18" customHeight="1" x14ac:dyDescent="0.25">
      <c r="A72" s="75" t="s">
        <v>18</v>
      </c>
      <c r="B72" s="13" t="s">
        <v>48</v>
      </c>
      <c r="C72" s="76">
        <v>821</v>
      </c>
      <c r="D72" s="77" t="s">
        <v>212</v>
      </c>
      <c r="E72" s="82">
        <v>405</v>
      </c>
      <c r="F72" s="19"/>
      <c r="G7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2" s="18"/>
      <c r="I7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2" s="19"/>
      <c r="K7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2" s="33"/>
    </row>
    <row r="73" spans="1:12" s="3" customFormat="1" ht="18" customHeight="1" x14ac:dyDescent="0.25">
      <c r="A73" s="75" t="s">
        <v>18</v>
      </c>
      <c r="B73" s="13" t="s">
        <v>48</v>
      </c>
      <c r="C73" s="76">
        <v>671</v>
      </c>
      <c r="D73" s="77" t="s">
        <v>213</v>
      </c>
      <c r="E73" s="82">
        <v>405</v>
      </c>
      <c r="F73" s="19"/>
      <c r="G7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3" s="18"/>
      <c r="I7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3" s="19"/>
      <c r="K7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3" s="33"/>
    </row>
    <row r="74" spans="1:12" s="3" customFormat="1" ht="18" customHeight="1" x14ac:dyDescent="0.25">
      <c r="A74" s="75" t="s">
        <v>18</v>
      </c>
      <c r="B74" s="13" t="s">
        <v>48</v>
      </c>
      <c r="C74" s="76">
        <v>658</v>
      </c>
      <c r="D74" s="77" t="s">
        <v>214</v>
      </c>
      <c r="E74" s="82">
        <v>405</v>
      </c>
      <c r="F74" s="19"/>
      <c r="G7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4" s="18"/>
      <c r="I7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4" s="19"/>
      <c r="K7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4" s="33"/>
    </row>
    <row r="75" spans="1:12" s="3" customFormat="1" ht="18" customHeight="1" x14ac:dyDescent="0.25">
      <c r="A75" s="75" t="s">
        <v>18</v>
      </c>
      <c r="B75" s="13" t="s">
        <v>48</v>
      </c>
      <c r="C75" s="76">
        <v>620</v>
      </c>
      <c r="D75" s="77" t="s">
        <v>215</v>
      </c>
      <c r="E75" s="82">
        <v>405</v>
      </c>
      <c r="F75" s="19"/>
      <c r="G7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5" s="18"/>
      <c r="I7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5" s="19"/>
      <c r="K7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5" s="33"/>
    </row>
    <row r="76" spans="1:12" s="3" customFormat="1" ht="18" customHeight="1" x14ac:dyDescent="0.25">
      <c r="A76" s="75" t="s">
        <v>18</v>
      </c>
      <c r="B76" s="13" t="s">
        <v>48</v>
      </c>
      <c r="C76" s="76">
        <v>619</v>
      </c>
      <c r="D76" s="77" t="s">
        <v>216</v>
      </c>
      <c r="E76" s="82">
        <v>405</v>
      </c>
      <c r="F76" s="19"/>
      <c r="G7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6" s="18"/>
      <c r="I7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6" s="19"/>
      <c r="K7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6" s="33"/>
    </row>
    <row r="77" spans="1:12" s="3" customFormat="1" ht="18" customHeight="1" x14ac:dyDescent="0.25">
      <c r="A77" s="75" t="s">
        <v>18</v>
      </c>
      <c r="B77" s="13" t="s">
        <v>48</v>
      </c>
      <c r="C77" s="76">
        <v>621</v>
      </c>
      <c r="D77" s="77" t="s">
        <v>217</v>
      </c>
      <c r="E77" s="82">
        <v>405</v>
      </c>
      <c r="F77" s="19"/>
      <c r="G7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7" s="18"/>
      <c r="I7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7" s="19"/>
      <c r="K7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7" s="33"/>
    </row>
    <row r="78" spans="1:12" s="3" customFormat="1" ht="18" customHeight="1" x14ac:dyDescent="0.25">
      <c r="A78" s="75" t="s">
        <v>18</v>
      </c>
      <c r="B78" s="13" t="s">
        <v>48</v>
      </c>
      <c r="C78" s="76">
        <v>678</v>
      </c>
      <c r="D78" s="77" t="s">
        <v>218</v>
      </c>
      <c r="E78" s="82">
        <v>405</v>
      </c>
      <c r="F78" s="19"/>
      <c r="G7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8" s="18"/>
      <c r="I7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8" s="19"/>
      <c r="K7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8" s="33"/>
    </row>
    <row r="79" spans="1:12" s="3" customFormat="1" ht="18" customHeight="1" x14ac:dyDescent="0.25">
      <c r="A79" s="75" t="s">
        <v>18</v>
      </c>
      <c r="B79" s="13" t="s">
        <v>48</v>
      </c>
      <c r="C79" s="76">
        <v>803</v>
      </c>
      <c r="D79" s="77" t="s">
        <v>219</v>
      </c>
      <c r="E79" s="82">
        <v>405</v>
      </c>
      <c r="F79" s="19"/>
      <c r="G7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79" s="18"/>
      <c r="I7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79" s="19"/>
      <c r="K7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79" s="33"/>
    </row>
    <row r="80" spans="1:12" s="3" customFormat="1" ht="18" customHeight="1" x14ac:dyDescent="0.25">
      <c r="A80" s="75" t="s">
        <v>18</v>
      </c>
      <c r="B80" s="13" t="s">
        <v>48</v>
      </c>
      <c r="C80" s="76">
        <v>625</v>
      </c>
      <c r="D80" s="77" t="s">
        <v>220</v>
      </c>
      <c r="E80" s="82">
        <v>405</v>
      </c>
      <c r="F80" s="19"/>
      <c r="G8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0" s="18"/>
      <c r="I8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0" s="19"/>
      <c r="K8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0" s="33"/>
    </row>
    <row r="81" spans="1:12" s="3" customFormat="1" ht="18" customHeight="1" x14ac:dyDescent="0.25">
      <c r="A81" s="75" t="s">
        <v>19</v>
      </c>
      <c r="B81" s="13" t="s">
        <v>48</v>
      </c>
      <c r="C81" s="76">
        <v>670</v>
      </c>
      <c r="D81" s="80" t="s">
        <v>221</v>
      </c>
      <c r="E81" s="82">
        <v>405</v>
      </c>
      <c r="F81" s="19"/>
      <c r="G8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1" s="18"/>
      <c r="I8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1" s="19"/>
      <c r="K8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1" s="33"/>
    </row>
    <row r="82" spans="1:12" s="3" customFormat="1" ht="18" customHeight="1" x14ac:dyDescent="0.25">
      <c r="A82" s="75" t="s">
        <v>19</v>
      </c>
      <c r="B82" s="13" t="s">
        <v>48</v>
      </c>
      <c r="C82" s="76">
        <v>668</v>
      </c>
      <c r="D82" s="77" t="s">
        <v>222</v>
      </c>
      <c r="E82" s="82">
        <v>405</v>
      </c>
      <c r="F82" s="19"/>
      <c r="G8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2" s="18"/>
      <c r="I8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2" s="19"/>
      <c r="K8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2" s="33"/>
    </row>
    <row r="83" spans="1:12" s="3" customFormat="1" ht="18" customHeight="1" x14ac:dyDescent="0.25">
      <c r="A83" s="75" t="s">
        <v>19</v>
      </c>
      <c r="B83" s="13" t="s">
        <v>48</v>
      </c>
      <c r="C83" s="76">
        <v>505</v>
      </c>
      <c r="D83" s="77" t="s">
        <v>223</v>
      </c>
      <c r="E83" s="82">
        <v>405</v>
      </c>
      <c r="F83" s="19"/>
      <c r="G8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3" s="18"/>
      <c r="I8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3" s="19"/>
      <c r="K8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3" s="33"/>
    </row>
    <row r="84" spans="1:12" s="3" customFormat="1" ht="18" customHeight="1" x14ac:dyDescent="0.25">
      <c r="A84" s="75" t="s">
        <v>224</v>
      </c>
      <c r="B84" s="13" t="s">
        <v>48</v>
      </c>
      <c r="C84" s="76">
        <v>627</v>
      </c>
      <c r="D84" s="77" t="s">
        <v>225</v>
      </c>
      <c r="E84" s="82">
        <v>1856</v>
      </c>
      <c r="F84" s="19"/>
      <c r="G8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4" s="18"/>
      <c r="I8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4" s="19"/>
      <c r="K8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4" s="33"/>
    </row>
    <row r="85" spans="1:12" s="3" customFormat="1" ht="18" customHeight="1" x14ac:dyDescent="0.25">
      <c r="A85" s="75" t="s">
        <v>224</v>
      </c>
      <c r="B85" s="13" t="s">
        <v>48</v>
      </c>
      <c r="C85" s="76">
        <v>626</v>
      </c>
      <c r="D85" s="77" t="s">
        <v>226</v>
      </c>
      <c r="E85" s="82">
        <v>1856</v>
      </c>
      <c r="F85" s="19"/>
      <c r="G8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5" s="18"/>
      <c r="I8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5" s="19"/>
      <c r="K8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5" s="33"/>
    </row>
    <row r="86" spans="1:12" s="3" customFormat="1" ht="18" customHeight="1" x14ac:dyDescent="0.25">
      <c r="A86" s="75" t="s">
        <v>224</v>
      </c>
      <c r="B86" s="13" t="s">
        <v>48</v>
      </c>
      <c r="C86" s="76">
        <v>712</v>
      </c>
      <c r="D86" s="77" t="s">
        <v>227</v>
      </c>
      <c r="E86" s="82">
        <v>1856</v>
      </c>
      <c r="F86" s="19"/>
      <c r="G8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6" s="18"/>
      <c r="I8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6" s="19"/>
      <c r="K8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6" s="33"/>
    </row>
    <row r="87" spans="1:12" s="3" customFormat="1" ht="18" customHeight="1" x14ac:dyDescent="0.25">
      <c r="A87" s="75" t="s">
        <v>224</v>
      </c>
      <c r="B87" s="13" t="s">
        <v>48</v>
      </c>
      <c r="C87" s="76">
        <v>818</v>
      </c>
      <c r="D87" s="77" t="s">
        <v>228</v>
      </c>
      <c r="E87" s="82">
        <v>1856</v>
      </c>
      <c r="F87" s="19"/>
      <c r="G8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7" s="18"/>
      <c r="I8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7" s="19"/>
      <c r="K8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7" s="33"/>
    </row>
    <row r="88" spans="1:12" s="3" customFormat="1" ht="18" customHeight="1" x14ac:dyDescent="0.25">
      <c r="A88" s="75" t="s">
        <v>224</v>
      </c>
      <c r="B88" s="13" t="s">
        <v>48</v>
      </c>
      <c r="C88" s="76">
        <v>703</v>
      </c>
      <c r="D88" s="77" t="s">
        <v>229</v>
      </c>
      <c r="E88" s="82">
        <v>1856</v>
      </c>
      <c r="F88" s="19"/>
      <c r="G8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8" s="18"/>
      <c r="I8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8" s="19"/>
      <c r="K8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8" s="33"/>
    </row>
    <row r="89" spans="1:12" s="3" customFormat="1" ht="18" customHeight="1" x14ac:dyDescent="0.25">
      <c r="A89" s="75" t="s">
        <v>224</v>
      </c>
      <c r="B89" s="13" t="s">
        <v>48</v>
      </c>
      <c r="C89" s="76">
        <v>731</v>
      </c>
      <c r="D89" s="77" t="s">
        <v>230</v>
      </c>
      <c r="E89" s="82">
        <v>1856</v>
      </c>
      <c r="F89" s="19"/>
      <c r="G8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89" s="18"/>
      <c r="I8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89" s="19"/>
      <c r="K8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89" s="33"/>
    </row>
    <row r="90" spans="1:12" s="3" customFormat="1" ht="18" customHeight="1" x14ac:dyDescent="0.25">
      <c r="A90" s="75" t="s">
        <v>224</v>
      </c>
      <c r="B90" s="13" t="s">
        <v>48</v>
      </c>
      <c r="C90" s="76">
        <v>704</v>
      </c>
      <c r="D90" s="77" t="s">
        <v>231</v>
      </c>
      <c r="E90" s="82">
        <v>1856</v>
      </c>
      <c r="F90" s="19"/>
      <c r="G9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0" s="18"/>
      <c r="I9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0" s="19"/>
      <c r="K9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0" s="33"/>
    </row>
    <row r="91" spans="1:12" s="3" customFormat="1" ht="18" customHeight="1" x14ac:dyDescent="0.25">
      <c r="A91" s="75" t="s">
        <v>224</v>
      </c>
      <c r="B91" s="13" t="s">
        <v>48</v>
      </c>
      <c r="C91" s="76">
        <v>732</v>
      </c>
      <c r="D91" s="77" t="s">
        <v>232</v>
      </c>
      <c r="E91" s="82">
        <v>1856</v>
      </c>
      <c r="F91" s="19"/>
      <c r="G9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1" s="18"/>
      <c r="I9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1" s="19"/>
      <c r="K9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1" s="33"/>
    </row>
    <row r="92" spans="1:12" s="3" customFormat="1" ht="18" customHeight="1" x14ac:dyDescent="0.25">
      <c r="A92" s="75" t="s">
        <v>224</v>
      </c>
      <c r="B92" s="13" t="s">
        <v>48</v>
      </c>
      <c r="C92" s="76">
        <v>705</v>
      </c>
      <c r="D92" s="77" t="s">
        <v>233</v>
      </c>
      <c r="E92" s="82">
        <v>1856</v>
      </c>
      <c r="F92" s="19"/>
      <c r="G9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2" s="18"/>
      <c r="I9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2" s="19"/>
      <c r="K9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2" s="33"/>
    </row>
    <row r="93" spans="1:12" s="3" customFormat="1" ht="18" customHeight="1" x14ac:dyDescent="0.25">
      <c r="A93" s="75" t="s">
        <v>224</v>
      </c>
      <c r="B93" s="13" t="s">
        <v>48</v>
      </c>
      <c r="C93" s="76">
        <v>733</v>
      </c>
      <c r="D93" s="77" t="s">
        <v>234</v>
      </c>
      <c r="E93" s="82">
        <v>1856</v>
      </c>
      <c r="F93" s="19"/>
      <c r="G9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3" s="18"/>
      <c r="I9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3" s="19"/>
      <c r="K9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3" s="33"/>
    </row>
    <row r="94" spans="1:12" s="3" customFormat="1" ht="18" customHeight="1" x14ac:dyDescent="0.25">
      <c r="A94" s="75" t="s">
        <v>224</v>
      </c>
      <c r="B94" s="13" t="s">
        <v>48</v>
      </c>
      <c r="C94" s="76">
        <v>706</v>
      </c>
      <c r="D94" s="77" t="s">
        <v>235</v>
      </c>
      <c r="E94" s="82">
        <v>1856</v>
      </c>
      <c r="F94" s="19"/>
      <c r="G9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4" s="18"/>
      <c r="I9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4" s="19"/>
      <c r="K9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4" s="33"/>
    </row>
    <row r="95" spans="1:12" s="3" customFormat="1" ht="18" customHeight="1" x14ac:dyDescent="0.25">
      <c r="A95" s="75" t="s">
        <v>224</v>
      </c>
      <c r="B95" s="13" t="s">
        <v>48</v>
      </c>
      <c r="C95" s="76">
        <v>734</v>
      </c>
      <c r="D95" s="77" t="s">
        <v>236</v>
      </c>
      <c r="E95" s="82">
        <v>1856</v>
      </c>
      <c r="F95" s="19"/>
      <c r="G9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5" s="18"/>
      <c r="I9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5" s="19"/>
      <c r="K9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5" s="33"/>
    </row>
    <row r="96" spans="1:12" s="3" customFormat="1" ht="18" customHeight="1" x14ac:dyDescent="0.25">
      <c r="A96" s="75" t="s">
        <v>224</v>
      </c>
      <c r="B96" s="13" t="s">
        <v>48</v>
      </c>
      <c r="C96" s="76">
        <v>715</v>
      </c>
      <c r="D96" s="77" t="s">
        <v>237</v>
      </c>
      <c r="E96" s="82">
        <v>1856</v>
      </c>
      <c r="F96" s="19"/>
      <c r="G9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6" s="18"/>
      <c r="I9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6" s="19"/>
      <c r="K9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6" s="33"/>
    </row>
    <row r="97" spans="1:12" s="3" customFormat="1" ht="18" customHeight="1" x14ac:dyDescent="0.25">
      <c r="A97" s="75" t="s">
        <v>224</v>
      </c>
      <c r="B97" s="13" t="s">
        <v>48</v>
      </c>
      <c r="C97" s="76">
        <v>808</v>
      </c>
      <c r="D97" s="77" t="s">
        <v>238</v>
      </c>
      <c r="E97" s="82">
        <v>1856</v>
      </c>
      <c r="F97" s="19"/>
      <c r="G9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7" s="18"/>
      <c r="I9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7" s="19"/>
      <c r="K9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7" s="33"/>
    </row>
    <row r="98" spans="1:12" s="3" customFormat="1" ht="18" customHeight="1" x14ac:dyDescent="0.25">
      <c r="A98" s="75" t="s">
        <v>224</v>
      </c>
      <c r="B98" s="13" t="s">
        <v>48</v>
      </c>
      <c r="C98" s="76">
        <v>727</v>
      </c>
      <c r="D98" s="77" t="s">
        <v>239</v>
      </c>
      <c r="E98" s="82">
        <v>1856</v>
      </c>
      <c r="F98" s="19"/>
      <c r="G9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8" s="18"/>
      <c r="I9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8" s="19"/>
      <c r="K9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8" s="33"/>
    </row>
    <row r="99" spans="1:12" s="3" customFormat="1" ht="18" customHeight="1" x14ac:dyDescent="0.25">
      <c r="A99" s="75" t="s">
        <v>224</v>
      </c>
      <c r="B99" s="13" t="s">
        <v>48</v>
      </c>
      <c r="C99" s="76">
        <v>728</v>
      </c>
      <c r="D99" s="77" t="s">
        <v>240</v>
      </c>
      <c r="E99" s="82">
        <v>1856</v>
      </c>
      <c r="F99" s="19"/>
      <c r="G9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99" s="18"/>
      <c r="I9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99" s="19"/>
      <c r="K9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99" s="33"/>
    </row>
    <row r="100" spans="1:12" s="3" customFormat="1" ht="18" customHeight="1" x14ac:dyDescent="0.25">
      <c r="A100" s="75" t="s">
        <v>224</v>
      </c>
      <c r="B100" s="13" t="s">
        <v>48</v>
      </c>
      <c r="C100" s="76">
        <v>815</v>
      </c>
      <c r="D100" s="77" t="s">
        <v>241</v>
      </c>
      <c r="E100" s="82">
        <v>1856</v>
      </c>
      <c r="F100" s="19"/>
      <c r="G10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0" s="18"/>
      <c r="I10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0" s="19"/>
      <c r="K10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0" s="33"/>
    </row>
    <row r="101" spans="1:12" s="3" customFormat="1" ht="18" customHeight="1" x14ac:dyDescent="0.25">
      <c r="A101" s="75" t="s">
        <v>224</v>
      </c>
      <c r="B101" s="13" t="s">
        <v>48</v>
      </c>
      <c r="C101" s="76">
        <v>701</v>
      </c>
      <c r="D101" s="77" t="s">
        <v>242</v>
      </c>
      <c r="E101" s="82">
        <v>1856</v>
      </c>
      <c r="F101" s="19"/>
      <c r="G10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1" s="18"/>
      <c r="I10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1" s="19"/>
      <c r="K10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1" s="33"/>
    </row>
    <row r="102" spans="1:12" s="3" customFormat="1" ht="18" customHeight="1" x14ac:dyDescent="0.25">
      <c r="A102" s="75" t="s">
        <v>224</v>
      </c>
      <c r="B102" s="13" t="s">
        <v>48</v>
      </c>
      <c r="C102" s="76">
        <v>740</v>
      </c>
      <c r="D102" s="77" t="s">
        <v>243</v>
      </c>
      <c r="E102" s="82">
        <v>1856</v>
      </c>
      <c r="F102" s="19"/>
      <c r="G10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2" s="18"/>
      <c r="I10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2" s="19"/>
      <c r="K10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2" s="33"/>
    </row>
    <row r="103" spans="1:12" s="3" customFormat="1" ht="18" customHeight="1" x14ac:dyDescent="0.25">
      <c r="A103" s="75" t="s">
        <v>224</v>
      </c>
      <c r="B103" s="13" t="s">
        <v>48</v>
      </c>
      <c r="C103" s="76">
        <v>741</v>
      </c>
      <c r="D103" s="77" t="s">
        <v>244</v>
      </c>
      <c r="E103" s="82">
        <v>1856</v>
      </c>
      <c r="F103" s="19"/>
      <c r="G10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3" s="18"/>
      <c r="I10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3" s="19"/>
      <c r="K10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3" s="33"/>
    </row>
    <row r="104" spans="1:12" s="3" customFormat="1" ht="18" customHeight="1" x14ac:dyDescent="0.25">
      <c r="A104" s="75" t="s">
        <v>224</v>
      </c>
      <c r="B104" s="13" t="s">
        <v>48</v>
      </c>
      <c r="C104" s="76">
        <v>742</v>
      </c>
      <c r="D104" s="77" t="s">
        <v>245</v>
      </c>
      <c r="E104" s="82">
        <v>1856</v>
      </c>
      <c r="F104" s="19"/>
      <c r="G10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4" s="18"/>
      <c r="I10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4" s="19"/>
      <c r="K10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4" s="33"/>
    </row>
    <row r="105" spans="1:12" s="3" customFormat="1" ht="18" customHeight="1" x14ac:dyDescent="0.25">
      <c r="A105" s="75" t="s">
        <v>224</v>
      </c>
      <c r="B105" s="13" t="s">
        <v>48</v>
      </c>
      <c r="C105" s="76">
        <v>743</v>
      </c>
      <c r="D105" s="77" t="s">
        <v>246</v>
      </c>
      <c r="E105" s="82">
        <v>1856</v>
      </c>
      <c r="F105" s="19"/>
      <c r="G10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5" s="18"/>
      <c r="I10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5" s="19"/>
      <c r="K10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5" s="33"/>
    </row>
    <row r="106" spans="1:12" s="3" customFormat="1" ht="18" customHeight="1" x14ac:dyDescent="0.25">
      <c r="A106" s="75" t="s">
        <v>224</v>
      </c>
      <c r="B106" s="13" t="s">
        <v>48</v>
      </c>
      <c r="C106" s="76">
        <v>809</v>
      </c>
      <c r="D106" s="77" t="s">
        <v>247</v>
      </c>
      <c r="E106" s="82">
        <v>1856</v>
      </c>
      <c r="F106" s="19"/>
      <c r="G10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6" s="18"/>
      <c r="I10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6" s="19"/>
      <c r="K10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6" s="33"/>
    </row>
    <row r="107" spans="1:12" s="3" customFormat="1" ht="18" customHeight="1" x14ac:dyDescent="0.25">
      <c r="A107" s="75" t="s">
        <v>224</v>
      </c>
      <c r="B107" s="13" t="s">
        <v>48</v>
      </c>
      <c r="C107" s="76">
        <v>810</v>
      </c>
      <c r="D107" s="77" t="s">
        <v>248</v>
      </c>
      <c r="E107" s="82">
        <v>1856</v>
      </c>
      <c r="F107" s="19"/>
      <c r="G10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7" s="18"/>
      <c r="I10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7" s="19"/>
      <c r="K10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7" s="33"/>
    </row>
    <row r="108" spans="1:12" s="3" customFormat="1" ht="18" customHeight="1" x14ac:dyDescent="0.25">
      <c r="A108" s="75" t="s">
        <v>224</v>
      </c>
      <c r="B108" s="13" t="s">
        <v>48</v>
      </c>
      <c r="C108" s="76">
        <v>702</v>
      </c>
      <c r="D108" s="77" t="s">
        <v>249</v>
      </c>
      <c r="E108" s="82">
        <v>1856</v>
      </c>
      <c r="F108" s="19"/>
      <c r="G10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8" s="18"/>
      <c r="I10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8" s="19"/>
      <c r="K10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8" s="33"/>
    </row>
    <row r="109" spans="1:12" s="3" customFormat="1" ht="18" customHeight="1" x14ac:dyDescent="0.25">
      <c r="A109" s="75" t="s">
        <v>224</v>
      </c>
      <c r="B109" s="13" t="s">
        <v>48</v>
      </c>
      <c r="C109" s="76">
        <v>817</v>
      </c>
      <c r="D109" s="77" t="s">
        <v>250</v>
      </c>
      <c r="E109" s="82">
        <v>1856</v>
      </c>
      <c r="F109" s="19"/>
      <c r="G10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09" s="18"/>
      <c r="I10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09" s="19"/>
      <c r="K10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09" s="33"/>
    </row>
    <row r="110" spans="1:12" s="3" customFormat="1" ht="18" customHeight="1" x14ac:dyDescent="0.25">
      <c r="A110" s="75" t="s">
        <v>224</v>
      </c>
      <c r="B110" s="13" t="s">
        <v>48</v>
      </c>
      <c r="C110" s="76">
        <v>820</v>
      </c>
      <c r="D110" s="77" t="s">
        <v>251</v>
      </c>
      <c r="E110" s="82">
        <v>1856</v>
      </c>
      <c r="F110" s="19"/>
      <c r="G11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0" s="18"/>
      <c r="I11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0" s="19"/>
      <c r="K11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0" s="33"/>
    </row>
    <row r="111" spans="1:12" s="3" customFormat="1" ht="18" customHeight="1" x14ac:dyDescent="0.25">
      <c r="A111" s="75" t="s">
        <v>224</v>
      </c>
      <c r="B111" s="13" t="s">
        <v>48</v>
      </c>
      <c r="C111" s="76">
        <v>805</v>
      </c>
      <c r="D111" s="77" t="s">
        <v>252</v>
      </c>
      <c r="E111" s="82">
        <v>1856</v>
      </c>
      <c r="F111" s="19"/>
      <c r="G11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1" s="18"/>
      <c r="I11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1" s="19"/>
      <c r="K11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1" s="33"/>
    </row>
    <row r="112" spans="1:12" s="3" customFormat="1" ht="18" customHeight="1" x14ac:dyDescent="0.25">
      <c r="A112" s="75" t="s">
        <v>224</v>
      </c>
      <c r="B112" s="13" t="s">
        <v>48</v>
      </c>
      <c r="C112" s="76">
        <v>614</v>
      </c>
      <c r="D112" s="77" t="s">
        <v>253</v>
      </c>
      <c r="E112" s="82">
        <v>1856</v>
      </c>
      <c r="F112" s="19"/>
      <c r="G11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2" s="18"/>
      <c r="I11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2" s="19"/>
      <c r="K11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2" s="33"/>
    </row>
    <row r="113" spans="1:12" s="3" customFormat="1" ht="18" customHeight="1" x14ac:dyDescent="0.25">
      <c r="A113" s="75" t="s">
        <v>224</v>
      </c>
      <c r="B113" s="13" t="s">
        <v>48</v>
      </c>
      <c r="C113" s="76">
        <v>714</v>
      </c>
      <c r="D113" s="77" t="s">
        <v>254</v>
      </c>
      <c r="E113" s="82">
        <v>1856</v>
      </c>
      <c r="F113" s="19"/>
      <c r="G11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3" s="18"/>
      <c r="I11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3" s="19"/>
      <c r="K11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3" s="33"/>
    </row>
    <row r="114" spans="1:12" s="3" customFormat="1" ht="18" customHeight="1" x14ac:dyDescent="0.25">
      <c r="A114" s="75" t="s">
        <v>224</v>
      </c>
      <c r="B114" s="13" t="s">
        <v>48</v>
      </c>
      <c r="C114" s="76">
        <v>708</v>
      </c>
      <c r="D114" s="77" t="s">
        <v>255</v>
      </c>
      <c r="E114" s="82">
        <v>1856</v>
      </c>
      <c r="F114" s="19"/>
      <c r="G11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4" s="18"/>
      <c r="I11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4" s="19"/>
      <c r="K11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4" s="33"/>
    </row>
    <row r="115" spans="1:12" s="3" customFormat="1" ht="18" customHeight="1" x14ac:dyDescent="0.25">
      <c r="A115" s="75" t="s">
        <v>224</v>
      </c>
      <c r="B115" s="13" t="s">
        <v>48</v>
      </c>
      <c r="C115" s="76">
        <v>610</v>
      </c>
      <c r="D115" s="77" t="s">
        <v>256</v>
      </c>
      <c r="E115" s="82">
        <v>1856</v>
      </c>
      <c r="F115" s="19"/>
      <c r="G11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5" s="18"/>
      <c r="I11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5" s="19"/>
      <c r="K11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5" s="33"/>
    </row>
    <row r="116" spans="1:12" s="3" customFormat="1" ht="18" customHeight="1" x14ac:dyDescent="0.25">
      <c r="A116" s="75" t="s">
        <v>224</v>
      </c>
      <c r="B116" s="13" t="s">
        <v>48</v>
      </c>
      <c r="C116" s="76">
        <v>611</v>
      </c>
      <c r="D116" s="77" t="s">
        <v>257</v>
      </c>
      <c r="E116" s="82">
        <v>1856</v>
      </c>
      <c r="F116" s="19"/>
      <c r="G11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6" s="18"/>
      <c r="I11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6" s="19"/>
      <c r="K11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6" s="33"/>
    </row>
    <row r="117" spans="1:12" s="3" customFormat="1" ht="18" customHeight="1" x14ac:dyDescent="0.25">
      <c r="A117" s="75" t="s">
        <v>224</v>
      </c>
      <c r="B117" s="13" t="s">
        <v>48</v>
      </c>
      <c r="C117" s="76">
        <v>730</v>
      </c>
      <c r="D117" s="77" t="s">
        <v>258</v>
      </c>
      <c r="E117" s="82">
        <v>1856</v>
      </c>
      <c r="F117" s="19"/>
      <c r="G11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7" s="18"/>
      <c r="I11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7" s="19"/>
      <c r="K11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7" s="33"/>
    </row>
    <row r="118" spans="1:12" s="3" customFormat="1" ht="18" customHeight="1" x14ac:dyDescent="0.25">
      <c r="A118" s="75" t="s">
        <v>224</v>
      </c>
      <c r="B118" s="13" t="s">
        <v>48</v>
      </c>
      <c r="C118" s="76">
        <v>709</v>
      </c>
      <c r="D118" s="77" t="s">
        <v>259</v>
      </c>
      <c r="E118" s="82">
        <v>1856</v>
      </c>
      <c r="F118" s="19"/>
      <c r="G11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8" s="18"/>
      <c r="I11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8" s="19"/>
      <c r="K11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8" s="33"/>
    </row>
    <row r="119" spans="1:12" s="3" customFormat="1" ht="18" customHeight="1" x14ac:dyDescent="0.25">
      <c r="A119" s="75" t="s">
        <v>224</v>
      </c>
      <c r="B119" s="13" t="s">
        <v>48</v>
      </c>
      <c r="C119" s="76">
        <v>811</v>
      </c>
      <c r="D119" s="77" t="s">
        <v>260</v>
      </c>
      <c r="E119" s="82">
        <v>1856</v>
      </c>
      <c r="F119" s="19"/>
      <c r="G11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19" s="18"/>
      <c r="I11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19" s="19"/>
      <c r="K11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19" s="33"/>
    </row>
    <row r="120" spans="1:12" s="3" customFormat="1" ht="18" customHeight="1" x14ac:dyDescent="0.25">
      <c r="A120" s="75" t="s">
        <v>224</v>
      </c>
      <c r="B120" s="13" t="s">
        <v>48</v>
      </c>
      <c r="C120" s="76">
        <v>826</v>
      </c>
      <c r="D120" s="77" t="s">
        <v>261</v>
      </c>
      <c r="E120" s="82">
        <v>1856</v>
      </c>
      <c r="F120" s="19"/>
      <c r="G12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0" s="18"/>
      <c r="I12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0" s="19"/>
      <c r="K12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0" s="33"/>
    </row>
    <row r="121" spans="1:12" s="3" customFormat="1" ht="18" customHeight="1" x14ac:dyDescent="0.25">
      <c r="A121" s="75" t="s">
        <v>224</v>
      </c>
      <c r="B121" s="13" t="s">
        <v>48</v>
      </c>
      <c r="C121" s="76">
        <v>713</v>
      </c>
      <c r="D121" s="77" t="s">
        <v>262</v>
      </c>
      <c r="E121" s="82">
        <v>1856</v>
      </c>
      <c r="F121" s="19"/>
      <c r="G12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1" s="18"/>
      <c r="I12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1" s="19"/>
      <c r="K12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1" s="33"/>
    </row>
    <row r="122" spans="1:12" s="3" customFormat="1" ht="18" customHeight="1" x14ac:dyDescent="0.25">
      <c r="A122" s="75" t="s">
        <v>224</v>
      </c>
      <c r="B122" s="13" t="s">
        <v>48</v>
      </c>
      <c r="C122" s="76">
        <v>726</v>
      </c>
      <c r="D122" s="77" t="s">
        <v>263</v>
      </c>
      <c r="E122" s="82">
        <v>1856</v>
      </c>
      <c r="F122" s="19"/>
      <c r="G12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2" s="18"/>
      <c r="I12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2" s="19"/>
      <c r="K12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2" s="33"/>
    </row>
    <row r="123" spans="1:12" s="3" customFormat="1" ht="18" customHeight="1" x14ac:dyDescent="0.25">
      <c r="A123" s="75" t="s">
        <v>224</v>
      </c>
      <c r="B123" s="13" t="s">
        <v>48</v>
      </c>
      <c r="C123" s="76">
        <v>739</v>
      </c>
      <c r="D123" s="77" t="s">
        <v>264</v>
      </c>
      <c r="E123" s="82">
        <v>1856</v>
      </c>
      <c r="F123" s="19"/>
      <c r="G12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3" s="18"/>
      <c r="I12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3" s="19"/>
      <c r="K12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3" s="33"/>
    </row>
    <row r="124" spans="1:12" s="3" customFormat="1" ht="18" customHeight="1" x14ac:dyDescent="0.25">
      <c r="A124" s="75" t="s">
        <v>224</v>
      </c>
      <c r="B124" s="13" t="s">
        <v>48</v>
      </c>
      <c r="C124" s="76">
        <v>744</v>
      </c>
      <c r="D124" s="77" t="s">
        <v>265</v>
      </c>
      <c r="E124" s="82">
        <v>1856</v>
      </c>
      <c r="F124" s="19"/>
      <c r="G12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4" s="18"/>
      <c r="I12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4" s="19"/>
      <c r="K12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4" s="33"/>
    </row>
    <row r="125" spans="1:12" s="3" customFormat="1" ht="18" customHeight="1" x14ac:dyDescent="0.25">
      <c r="A125" s="75" t="s">
        <v>224</v>
      </c>
      <c r="B125" s="13" t="s">
        <v>48</v>
      </c>
      <c r="C125" s="76">
        <v>745</v>
      </c>
      <c r="D125" s="77" t="s">
        <v>266</v>
      </c>
      <c r="E125" s="82">
        <v>1856</v>
      </c>
      <c r="F125" s="19"/>
      <c r="G12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5" s="18"/>
      <c r="I12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5" s="19"/>
      <c r="K12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5" s="33"/>
    </row>
    <row r="126" spans="1:12" s="3" customFormat="1" ht="18" customHeight="1" x14ac:dyDescent="0.25">
      <c r="A126" s="75" t="s">
        <v>224</v>
      </c>
      <c r="B126" s="13" t="s">
        <v>48</v>
      </c>
      <c r="C126" s="76">
        <v>737</v>
      </c>
      <c r="D126" s="77" t="s">
        <v>267</v>
      </c>
      <c r="E126" s="82">
        <v>1856</v>
      </c>
      <c r="F126" s="19"/>
      <c r="G12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6" s="18"/>
      <c r="I12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6" s="19"/>
      <c r="K12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6" s="33"/>
    </row>
    <row r="127" spans="1:12" s="3" customFormat="1" ht="18" customHeight="1" x14ac:dyDescent="0.25">
      <c r="A127" s="75" t="s">
        <v>224</v>
      </c>
      <c r="B127" s="13" t="s">
        <v>48</v>
      </c>
      <c r="C127" s="76">
        <v>738</v>
      </c>
      <c r="D127" s="77" t="s">
        <v>268</v>
      </c>
      <c r="E127" s="82">
        <v>1856</v>
      </c>
      <c r="F127" s="19"/>
      <c r="G12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7" s="18"/>
      <c r="I12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7" s="19"/>
      <c r="K12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7" s="33"/>
    </row>
    <row r="128" spans="1:12" s="3" customFormat="1" ht="18" customHeight="1" x14ac:dyDescent="0.25">
      <c r="A128" s="75" t="s">
        <v>224</v>
      </c>
      <c r="B128" s="13" t="s">
        <v>48</v>
      </c>
      <c r="C128" s="76">
        <v>718</v>
      </c>
      <c r="D128" s="77" t="s">
        <v>269</v>
      </c>
      <c r="E128" s="82">
        <v>1856</v>
      </c>
      <c r="F128" s="19"/>
      <c r="G12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8" s="18"/>
      <c r="I12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8" s="19"/>
      <c r="K12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8" s="33"/>
    </row>
    <row r="129" spans="1:12" s="3" customFormat="1" ht="18" customHeight="1" x14ac:dyDescent="0.25">
      <c r="A129" s="75" t="s">
        <v>224</v>
      </c>
      <c r="B129" s="13" t="s">
        <v>48</v>
      </c>
      <c r="C129" s="76">
        <v>719</v>
      </c>
      <c r="D129" s="77" t="s">
        <v>270</v>
      </c>
      <c r="E129" s="82">
        <v>1856</v>
      </c>
      <c r="F129" s="19"/>
      <c r="G12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29" s="18"/>
      <c r="I12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29" s="19"/>
      <c r="K12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29" s="33"/>
    </row>
    <row r="130" spans="1:12" s="3" customFormat="1" ht="18" customHeight="1" x14ac:dyDescent="0.25">
      <c r="A130" s="75" t="s">
        <v>224</v>
      </c>
      <c r="B130" s="13" t="s">
        <v>48</v>
      </c>
      <c r="C130" s="76">
        <v>667</v>
      </c>
      <c r="D130" s="77" t="s">
        <v>271</v>
      </c>
      <c r="E130" s="82">
        <v>1856</v>
      </c>
      <c r="F130" s="19"/>
      <c r="G13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0" s="18"/>
      <c r="I13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0" s="19"/>
      <c r="K13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0" s="33"/>
    </row>
    <row r="131" spans="1:12" s="3" customFormat="1" ht="18" customHeight="1" x14ac:dyDescent="0.25">
      <c r="A131" s="75" t="s">
        <v>224</v>
      </c>
      <c r="B131" s="13" t="s">
        <v>48</v>
      </c>
      <c r="C131" s="76">
        <v>830</v>
      </c>
      <c r="D131" s="77" t="s">
        <v>272</v>
      </c>
      <c r="E131" s="82">
        <v>1856</v>
      </c>
      <c r="F131" s="19"/>
      <c r="G13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1" s="18"/>
      <c r="I13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1" s="19"/>
      <c r="K13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1" s="33"/>
    </row>
    <row r="132" spans="1:12" s="3" customFormat="1" ht="18" customHeight="1" x14ac:dyDescent="0.25">
      <c r="A132" s="75" t="s">
        <v>224</v>
      </c>
      <c r="B132" s="13" t="s">
        <v>48</v>
      </c>
      <c r="C132" s="76">
        <v>117</v>
      </c>
      <c r="D132" s="77" t="s">
        <v>273</v>
      </c>
      <c r="E132" s="82">
        <v>1856</v>
      </c>
      <c r="F132" s="19"/>
      <c r="G13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2" s="18"/>
      <c r="I13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2" s="19"/>
      <c r="K13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2" s="33"/>
    </row>
    <row r="133" spans="1:12" s="3" customFormat="1" ht="18" customHeight="1" x14ac:dyDescent="0.25">
      <c r="A133" s="75" t="s">
        <v>224</v>
      </c>
      <c r="B133" s="13" t="s">
        <v>48</v>
      </c>
      <c r="C133" s="76">
        <v>110</v>
      </c>
      <c r="D133" s="77" t="s">
        <v>274</v>
      </c>
      <c r="E133" s="82">
        <v>1856</v>
      </c>
      <c r="F133" s="19"/>
      <c r="G13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3" s="18"/>
      <c r="I13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3" s="19"/>
      <c r="K13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3" s="33"/>
    </row>
    <row r="134" spans="1:12" s="3" customFormat="1" ht="18" customHeight="1" x14ac:dyDescent="0.25">
      <c r="A134" s="75" t="s">
        <v>224</v>
      </c>
      <c r="B134" s="13" t="s">
        <v>48</v>
      </c>
      <c r="C134" s="76">
        <v>203</v>
      </c>
      <c r="D134" s="77" t="s">
        <v>275</v>
      </c>
      <c r="E134" s="82">
        <v>1856</v>
      </c>
      <c r="F134" s="19"/>
      <c r="G13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4" s="18"/>
      <c r="I13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4" s="19"/>
      <c r="K13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4" s="33"/>
    </row>
    <row r="135" spans="1:12" s="3" customFormat="1" ht="18" customHeight="1" x14ac:dyDescent="0.25">
      <c r="A135" s="75" t="s">
        <v>20</v>
      </c>
      <c r="B135" s="13" t="s">
        <v>48</v>
      </c>
      <c r="C135" s="76">
        <v>629</v>
      </c>
      <c r="D135" s="77" t="s">
        <v>276</v>
      </c>
      <c r="E135" s="82">
        <v>47498</v>
      </c>
      <c r="F135" s="19"/>
      <c r="G13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5" s="18"/>
      <c r="I13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5" s="19"/>
      <c r="K13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5" s="33"/>
    </row>
    <row r="136" spans="1:12" s="3" customFormat="1" ht="18" customHeight="1" x14ac:dyDescent="0.25">
      <c r="A136" s="75" t="s">
        <v>20</v>
      </c>
      <c r="B136" s="13" t="s">
        <v>48</v>
      </c>
      <c r="C136" s="76">
        <v>712</v>
      </c>
      <c r="D136" s="77" t="s">
        <v>227</v>
      </c>
      <c r="E136" s="82">
        <v>47498</v>
      </c>
      <c r="F136" s="19"/>
      <c r="G13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6" s="18"/>
      <c r="I13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6" s="19"/>
      <c r="K13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6" s="33"/>
    </row>
    <row r="137" spans="1:12" s="3" customFormat="1" ht="18" customHeight="1" x14ac:dyDescent="0.25">
      <c r="A137" s="75" t="s">
        <v>20</v>
      </c>
      <c r="B137" s="13" t="s">
        <v>48</v>
      </c>
      <c r="C137" s="76">
        <v>818</v>
      </c>
      <c r="D137" s="77" t="s">
        <v>228</v>
      </c>
      <c r="E137" s="82">
        <v>47498</v>
      </c>
      <c r="F137" s="19"/>
      <c r="G13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7" s="18"/>
      <c r="I13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7" s="19"/>
      <c r="K13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7" s="33"/>
    </row>
    <row r="138" spans="1:12" s="3" customFormat="1" ht="18" customHeight="1" x14ac:dyDescent="0.25">
      <c r="A138" s="75" t="s">
        <v>20</v>
      </c>
      <c r="B138" s="13" t="s">
        <v>48</v>
      </c>
      <c r="C138" s="76">
        <v>703</v>
      </c>
      <c r="D138" s="77" t="s">
        <v>229</v>
      </c>
      <c r="E138" s="82">
        <v>47498</v>
      </c>
      <c r="F138" s="19"/>
      <c r="G13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8" s="18"/>
      <c r="I13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8" s="19"/>
      <c r="K13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8" s="33"/>
    </row>
    <row r="139" spans="1:12" s="3" customFormat="1" ht="18" customHeight="1" x14ac:dyDescent="0.25">
      <c r="A139" s="75" t="s">
        <v>20</v>
      </c>
      <c r="B139" s="13" t="s">
        <v>48</v>
      </c>
      <c r="C139" s="76">
        <v>731</v>
      </c>
      <c r="D139" s="77" t="s">
        <v>230</v>
      </c>
      <c r="E139" s="82">
        <v>47498</v>
      </c>
      <c r="F139" s="19"/>
      <c r="G13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39" s="18"/>
      <c r="I13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39" s="19"/>
      <c r="K13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39" s="33"/>
    </row>
    <row r="140" spans="1:12" s="3" customFormat="1" ht="18" customHeight="1" x14ac:dyDescent="0.25">
      <c r="A140" s="75" t="s">
        <v>20</v>
      </c>
      <c r="B140" s="13" t="s">
        <v>48</v>
      </c>
      <c r="C140" s="76">
        <v>704</v>
      </c>
      <c r="D140" s="77" t="s">
        <v>231</v>
      </c>
      <c r="E140" s="82">
        <v>47498</v>
      </c>
      <c r="F140" s="19"/>
      <c r="G14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0" s="18"/>
      <c r="I14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0" s="19"/>
      <c r="K14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0" s="33"/>
    </row>
    <row r="141" spans="1:12" s="3" customFormat="1" ht="18" customHeight="1" x14ac:dyDescent="0.25">
      <c r="A141" s="75" t="s">
        <v>20</v>
      </c>
      <c r="B141" s="13" t="s">
        <v>48</v>
      </c>
      <c r="C141" s="76">
        <v>732</v>
      </c>
      <c r="D141" s="77" t="s">
        <v>232</v>
      </c>
      <c r="E141" s="82">
        <v>47498</v>
      </c>
      <c r="F141" s="19"/>
      <c r="G14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1" s="18"/>
      <c r="I14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1" s="19"/>
      <c r="K14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1" s="33"/>
    </row>
    <row r="142" spans="1:12" s="3" customFormat="1" ht="18" customHeight="1" x14ac:dyDescent="0.25">
      <c r="A142" s="75" t="s">
        <v>20</v>
      </c>
      <c r="B142" s="13" t="s">
        <v>48</v>
      </c>
      <c r="C142" s="76">
        <v>705</v>
      </c>
      <c r="D142" s="77" t="s">
        <v>233</v>
      </c>
      <c r="E142" s="82">
        <v>47498</v>
      </c>
      <c r="F142" s="19"/>
      <c r="G14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2" s="18"/>
      <c r="I14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2" s="19"/>
      <c r="K14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2" s="33"/>
    </row>
    <row r="143" spans="1:12" s="3" customFormat="1" ht="18" customHeight="1" x14ac:dyDescent="0.25">
      <c r="A143" s="75" t="s">
        <v>20</v>
      </c>
      <c r="B143" s="13" t="s">
        <v>48</v>
      </c>
      <c r="C143" s="76">
        <v>733</v>
      </c>
      <c r="D143" s="77" t="s">
        <v>234</v>
      </c>
      <c r="E143" s="82">
        <v>47498</v>
      </c>
      <c r="F143" s="19"/>
      <c r="G14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3" s="18"/>
      <c r="I14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3" s="19"/>
      <c r="K14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3" s="33"/>
    </row>
    <row r="144" spans="1:12" s="3" customFormat="1" ht="18" customHeight="1" x14ac:dyDescent="0.25">
      <c r="A144" s="75" t="s">
        <v>20</v>
      </c>
      <c r="B144" s="13" t="s">
        <v>48</v>
      </c>
      <c r="C144" s="76">
        <v>706</v>
      </c>
      <c r="D144" s="77" t="s">
        <v>235</v>
      </c>
      <c r="E144" s="82">
        <v>47498</v>
      </c>
      <c r="F144" s="19"/>
      <c r="G14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4" s="18"/>
      <c r="I14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4" s="19"/>
      <c r="K14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4" s="33"/>
    </row>
    <row r="145" spans="1:12" s="3" customFormat="1" ht="18" customHeight="1" x14ac:dyDescent="0.25">
      <c r="A145" s="75" t="s">
        <v>20</v>
      </c>
      <c r="B145" s="13" t="s">
        <v>48</v>
      </c>
      <c r="C145" s="76">
        <v>734</v>
      </c>
      <c r="D145" s="77" t="s">
        <v>236</v>
      </c>
      <c r="E145" s="82">
        <v>47498</v>
      </c>
      <c r="F145" s="19"/>
      <c r="G14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5" s="18"/>
      <c r="I14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5" s="19"/>
      <c r="K14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5" s="33"/>
    </row>
    <row r="146" spans="1:12" s="3" customFormat="1" ht="18" customHeight="1" x14ac:dyDescent="0.25">
      <c r="A146" s="75" t="s">
        <v>20</v>
      </c>
      <c r="B146" s="13" t="s">
        <v>48</v>
      </c>
      <c r="C146" s="76">
        <v>715</v>
      </c>
      <c r="D146" s="77" t="s">
        <v>237</v>
      </c>
      <c r="E146" s="82">
        <v>47498</v>
      </c>
      <c r="F146" s="19"/>
      <c r="G14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6" s="18"/>
      <c r="I14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6" s="19"/>
      <c r="K14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6" s="33"/>
    </row>
    <row r="147" spans="1:12" s="3" customFormat="1" ht="18" customHeight="1" x14ac:dyDescent="0.25">
      <c r="A147" s="75" t="s">
        <v>20</v>
      </c>
      <c r="B147" s="13" t="s">
        <v>48</v>
      </c>
      <c r="C147" s="76">
        <v>808</v>
      </c>
      <c r="D147" s="77" t="s">
        <v>238</v>
      </c>
      <c r="E147" s="82">
        <v>47498</v>
      </c>
      <c r="F147" s="19"/>
      <c r="G14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7" s="18"/>
      <c r="I14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7" s="19"/>
      <c r="K14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7" s="33"/>
    </row>
    <row r="148" spans="1:12" s="3" customFormat="1" ht="18" customHeight="1" x14ac:dyDescent="0.25">
      <c r="A148" s="75" t="s">
        <v>20</v>
      </c>
      <c r="B148" s="13" t="s">
        <v>48</v>
      </c>
      <c r="C148" s="76">
        <v>727</v>
      </c>
      <c r="D148" s="77" t="s">
        <v>239</v>
      </c>
      <c r="E148" s="82">
        <v>47498</v>
      </c>
      <c r="F148" s="19"/>
      <c r="G14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8" s="18"/>
      <c r="I14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8" s="19"/>
      <c r="K14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8" s="33"/>
    </row>
    <row r="149" spans="1:12" s="3" customFormat="1" ht="18" customHeight="1" x14ac:dyDescent="0.25">
      <c r="A149" s="75" t="s">
        <v>20</v>
      </c>
      <c r="B149" s="13" t="s">
        <v>48</v>
      </c>
      <c r="C149" s="76">
        <v>728</v>
      </c>
      <c r="D149" s="77" t="s">
        <v>240</v>
      </c>
      <c r="E149" s="82">
        <v>47498</v>
      </c>
      <c r="F149" s="19"/>
      <c r="G14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49" s="18"/>
      <c r="I14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49" s="19"/>
      <c r="K14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49" s="33"/>
    </row>
    <row r="150" spans="1:12" s="3" customFormat="1" ht="18" customHeight="1" x14ac:dyDescent="0.25">
      <c r="A150" s="75" t="s">
        <v>20</v>
      </c>
      <c r="B150" s="13" t="s">
        <v>48</v>
      </c>
      <c r="C150" s="76">
        <v>815</v>
      </c>
      <c r="D150" s="77" t="s">
        <v>241</v>
      </c>
      <c r="E150" s="82">
        <v>47498</v>
      </c>
      <c r="F150" s="19"/>
      <c r="G15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0" s="18"/>
      <c r="I15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0" s="19"/>
      <c r="K15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0" s="33"/>
    </row>
    <row r="151" spans="1:12" s="3" customFormat="1" ht="18" customHeight="1" x14ac:dyDescent="0.25">
      <c r="A151" s="75" t="s">
        <v>20</v>
      </c>
      <c r="B151" s="13" t="s">
        <v>48</v>
      </c>
      <c r="C151" s="76">
        <v>701</v>
      </c>
      <c r="D151" s="77" t="s">
        <v>242</v>
      </c>
      <c r="E151" s="82">
        <v>47498</v>
      </c>
      <c r="F151" s="19"/>
      <c r="G15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1" s="18"/>
      <c r="I15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1" s="19"/>
      <c r="K15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1" s="33"/>
    </row>
    <row r="152" spans="1:12" s="3" customFormat="1" ht="18" customHeight="1" x14ac:dyDescent="0.25">
      <c r="A152" s="75" t="s">
        <v>20</v>
      </c>
      <c r="B152" s="13" t="s">
        <v>48</v>
      </c>
      <c r="C152" s="76">
        <v>740</v>
      </c>
      <c r="D152" s="77" t="s">
        <v>243</v>
      </c>
      <c r="E152" s="82">
        <v>47498</v>
      </c>
      <c r="F152" s="19"/>
      <c r="G15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2" s="18"/>
      <c r="I15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2" s="19"/>
      <c r="K15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2" s="33"/>
    </row>
    <row r="153" spans="1:12" s="3" customFormat="1" ht="18" customHeight="1" x14ac:dyDescent="0.25">
      <c r="A153" s="75" t="s">
        <v>20</v>
      </c>
      <c r="B153" s="13" t="s">
        <v>48</v>
      </c>
      <c r="C153" s="76">
        <v>741</v>
      </c>
      <c r="D153" s="77" t="s">
        <v>244</v>
      </c>
      <c r="E153" s="82">
        <v>47498</v>
      </c>
      <c r="F153" s="19"/>
      <c r="G15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3" s="18"/>
      <c r="I15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3" s="19"/>
      <c r="K15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3" s="33"/>
    </row>
    <row r="154" spans="1:12" s="3" customFormat="1" ht="18" customHeight="1" x14ac:dyDescent="0.25">
      <c r="A154" s="75" t="s">
        <v>20</v>
      </c>
      <c r="B154" s="13" t="s">
        <v>48</v>
      </c>
      <c r="C154" s="76">
        <v>742</v>
      </c>
      <c r="D154" s="77" t="s">
        <v>245</v>
      </c>
      <c r="E154" s="82">
        <v>47498</v>
      </c>
      <c r="F154" s="19"/>
      <c r="G15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4" s="18"/>
      <c r="I15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4" s="19"/>
      <c r="K15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4" s="33"/>
    </row>
    <row r="155" spans="1:12" s="3" customFormat="1" ht="18" customHeight="1" x14ac:dyDescent="0.25">
      <c r="A155" s="75" t="s">
        <v>20</v>
      </c>
      <c r="B155" s="13" t="s">
        <v>48</v>
      </c>
      <c r="C155" s="76">
        <v>743</v>
      </c>
      <c r="D155" s="77" t="s">
        <v>246</v>
      </c>
      <c r="E155" s="82">
        <v>47498</v>
      </c>
      <c r="F155" s="19"/>
      <c r="G15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5" s="18"/>
      <c r="I15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5" s="19"/>
      <c r="K15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5" s="33"/>
    </row>
    <row r="156" spans="1:12" s="3" customFormat="1" ht="18" customHeight="1" x14ac:dyDescent="0.25">
      <c r="A156" s="75" t="s">
        <v>20</v>
      </c>
      <c r="B156" s="13" t="s">
        <v>48</v>
      </c>
      <c r="C156" s="76">
        <v>809</v>
      </c>
      <c r="D156" s="77" t="s">
        <v>247</v>
      </c>
      <c r="E156" s="82">
        <v>47498</v>
      </c>
      <c r="F156" s="19"/>
      <c r="G15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6" s="18"/>
      <c r="I15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6" s="19"/>
      <c r="K15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6" s="33"/>
    </row>
    <row r="157" spans="1:12" s="3" customFormat="1" ht="18" customHeight="1" x14ac:dyDescent="0.25">
      <c r="A157" s="75" t="s">
        <v>20</v>
      </c>
      <c r="B157" s="13" t="s">
        <v>48</v>
      </c>
      <c r="C157" s="76">
        <v>810</v>
      </c>
      <c r="D157" s="77" t="s">
        <v>248</v>
      </c>
      <c r="E157" s="82">
        <v>47498</v>
      </c>
      <c r="F157" s="19"/>
      <c r="G15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7" s="18"/>
      <c r="I15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7" s="19"/>
      <c r="K15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7" s="33"/>
    </row>
    <row r="158" spans="1:12" s="3" customFormat="1" ht="18" customHeight="1" x14ac:dyDescent="0.25">
      <c r="A158" s="75" t="s">
        <v>20</v>
      </c>
      <c r="B158" s="13" t="s">
        <v>48</v>
      </c>
      <c r="C158" s="76">
        <v>702</v>
      </c>
      <c r="D158" s="77" t="s">
        <v>249</v>
      </c>
      <c r="E158" s="82">
        <v>47498</v>
      </c>
      <c r="F158" s="19"/>
      <c r="G15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8" s="18"/>
      <c r="I15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8" s="19"/>
      <c r="K15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8" s="33"/>
    </row>
    <row r="159" spans="1:12" s="3" customFormat="1" ht="18" customHeight="1" x14ac:dyDescent="0.25">
      <c r="A159" s="75" t="s">
        <v>20</v>
      </c>
      <c r="B159" s="13" t="s">
        <v>48</v>
      </c>
      <c r="C159" s="76">
        <v>817</v>
      </c>
      <c r="D159" s="77" t="s">
        <v>250</v>
      </c>
      <c r="E159" s="82">
        <v>47498</v>
      </c>
      <c r="F159" s="19"/>
      <c r="G15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59" s="18"/>
      <c r="I15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59" s="19"/>
      <c r="K15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59" s="33"/>
    </row>
    <row r="160" spans="1:12" s="3" customFormat="1" ht="18" customHeight="1" x14ac:dyDescent="0.25">
      <c r="A160" s="75" t="s">
        <v>20</v>
      </c>
      <c r="B160" s="13" t="s">
        <v>48</v>
      </c>
      <c r="C160" s="76">
        <v>820</v>
      </c>
      <c r="D160" s="77" t="s">
        <v>251</v>
      </c>
      <c r="E160" s="82">
        <v>47498</v>
      </c>
      <c r="F160" s="19"/>
      <c r="G16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0" s="18"/>
      <c r="I16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0" s="19"/>
      <c r="K16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0" s="33"/>
    </row>
    <row r="161" spans="1:12" s="3" customFormat="1" ht="18" customHeight="1" x14ac:dyDescent="0.25">
      <c r="A161" s="75" t="s">
        <v>20</v>
      </c>
      <c r="B161" s="13" t="s">
        <v>48</v>
      </c>
      <c r="C161" s="76">
        <v>805</v>
      </c>
      <c r="D161" s="77" t="s">
        <v>252</v>
      </c>
      <c r="E161" s="82">
        <v>47498</v>
      </c>
      <c r="F161" s="19"/>
      <c r="G16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1" s="18"/>
      <c r="I16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1" s="19"/>
      <c r="K16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1" s="33"/>
    </row>
    <row r="162" spans="1:12" s="3" customFormat="1" ht="18" customHeight="1" x14ac:dyDescent="0.25">
      <c r="A162" s="75" t="s">
        <v>20</v>
      </c>
      <c r="B162" s="13" t="s">
        <v>48</v>
      </c>
      <c r="C162" s="76">
        <v>614</v>
      </c>
      <c r="D162" s="77" t="s">
        <v>253</v>
      </c>
      <c r="E162" s="82">
        <v>47498</v>
      </c>
      <c r="F162" s="19"/>
      <c r="G16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2" s="18"/>
      <c r="I16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2" s="19"/>
      <c r="K16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2" s="33"/>
    </row>
    <row r="163" spans="1:12" s="3" customFormat="1" ht="18" customHeight="1" x14ac:dyDescent="0.25">
      <c r="A163" s="75" t="s">
        <v>20</v>
      </c>
      <c r="B163" s="13" t="s">
        <v>48</v>
      </c>
      <c r="C163" s="76">
        <v>714</v>
      </c>
      <c r="D163" s="77" t="s">
        <v>254</v>
      </c>
      <c r="E163" s="82">
        <v>47498</v>
      </c>
      <c r="F163" s="19"/>
      <c r="G16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3" s="18"/>
      <c r="I16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3" s="19"/>
      <c r="K16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3" s="33"/>
    </row>
    <row r="164" spans="1:12" s="3" customFormat="1" ht="18" customHeight="1" x14ac:dyDescent="0.25">
      <c r="A164" s="75" t="s">
        <v>20</v>
      </c>
      <c r="B164" s="13" t="s">
        <v>48</v>
      </c>
      <c r="C164" s="76">
        <v>708</v>
      </c>
      <c r="D164" s="77" t="s">
        <v>255</v>
      </c>
      <c r="E164" s="82">
        <v>47498</v>
      </c>
      <c r="F164" s="19"/>
      <c r="G16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4" s="18"/>
      <c r="I16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4" s="19"/>
      <c r="K16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4" s="33"/>
    </row>
    <row r="165" spans="1:12" s="3" customFormat="1" ht="18" customHeight="1" x14ac:dyDescent="0.25">
      <c r="A165" s="75" t="s">
        <v>20</v>
      </c>
      <c r="B165" s="13" t="s">
        <v>48</v>
      </c>
      <c r="C165" s="76">
        <v>610</v>
      </c>
      <c r="D165" s="77" t="s">
        <v>256</v>
      </c>
      <c r="E165" s="82">
        <v>47498</v>
      </c>
      <c r="F165" s="19"/>
      <c r="G16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5" s="18"/>
      <c r="I16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5" s="19"/>
      <c r="K16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5" s="33"/>
    </row>
    <row r="166" spans="1:12" s="3" customFormat="1" ht="18" customHeight="1" x14ac:dyDescent="0.25">
      <c r="A166" s="75" t="s">
        <v>20</v>
      </c>
      <c r="B166" s="13" t="s">
        <v>48</v>
      </c>
      <c r="C166" s="76">
        <v>611</v>
      </c>
      <c r="D166" s="77" t="s">
        <v>257</v>
      </c>
      <c r="E166" s="82">
        <v>47498</v>
      </c>
      <c r="F166" s="19"/>
      <c r="G16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6" s="18"/>
      <c r="I16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6" s="19"/>
      <c r="K16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6" s="33"/>
    </row>
    <row r="167" spans="1:12" s="3" customFormat="1" ht="18" customHeight="1" x14ac:dyDescent="0.25">
      <c r="A167" s="75" t="s">
        <v>20</v>
      </c>
      <c r="B167" s="13" t="s">
        <v>48</v>
      </c>
      <c r="C167" s="76">
        <v>730</v>
      </c>
      <c r="D167" s="77" t="s">
        <v>258</v>
      </c>
      <c r="E167" s="82">
        <v>47498</v>
      </c>
      <c r="F167" s="19"/>
      <c r="G16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7" s="18"/>
      <c r="I16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7" s="19"/>
      <c r="K16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7" s="33"/>
    </row>
    <row r="168" spans="1:12" s="3" customFormat="1" ht="18" customHeight="1" x14ac:dyDescent="0.25">
      <c r="A168" s="75" t="s">
        <v>20</v>
      </c>
      <c r="B168" s="13" t="s">
        <v>48</v>
      </c>
      <c r="C168" s="76">
        <v>709</v>
      </c>
      <c r="D168" s="77" t="s">
        <v>259</v>
      </c>
      <c r="E168" s="82">
        <v>47498</v>
      </c>
      <c r="F168" s="19"/>
      <c r="G16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8" s="18"/>
      <c r="I16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8" s="19"/>
      <c r="K16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8" s="33"/>
    </row>
    <row r="169" spans="1:12" s="3" customFormat="1" ht="18" customHeight="1" x14ac:dyDescent="0.25">
      <c r="A169" s="75" t="s">
        <v>20</v>
      </c>
      <c r="B169" s="13" t="s">
        <v>48</v>
      </c>
      <c r="C169" s="76">
        <v>811</v>
      </c>
      <c r="D169" s="77" t="s">
        <v>260</v>
      </c>
      <c r="E169" s="82">
        <v>47498</v>
      </c>
      <c r="F169" s="19"/>
      <c r="G16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69" s="18"/>
      <c r="I16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69" s="19"/>
      <c r="K16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69" s="33"/>
    </row>
    <row r="170" spans="1:12" s="3" customFormat="1" ht="18" customHeight="1" x14ac:dyDescent="0.25">
      <c r="A170" s="75" t="s">
        <v>20</v>
      </c>
      <c r="B170" s="13" t="s">
        <v>48</v>
      </c>
      <c r="C170" s="76">
        <v>826</v>
      </c>
      <c r="D170" s="77" t="s">
        <v>261</v>
      </c>
      <c r="E170" s="82">
        <v>47498</v>
      </c>
      <c r="F170" s="19"/>
      <c r="G17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0" s="18"/>
      <c r="I17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0" s="19"/>
      <c r="K17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0" s="33"/>
    </row>
    <row r="171" spans="1:12" s="3" customFormat="1" ht="18" customHeight="1" x14ac:dyDescent="0.25">
      <c r="A171" s="75" t="s">
        <v>20</v>
      </c>
      <c r="B171" s="13" t="s">
        <v>48</v>
      </c>
      <c r="C171" s="76">
        <v>713</v>
      </c>
      <c r="D171" s="77" t="s">
        <v>262</v>
      </c>
      <c r="E171" s="82">
        <v>47498</v>
      </c>
      <c r="F171" s="19"/>
      <c r="G17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1" s="18"/>
      <c r="I17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1" s="19"/>
      <c r="K17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1" s="33"/>
    </row>
    <row r="172" spans="1:12" s="3" customFormat="1" ht="18" customHeight="1" x14ac:dyDescent="0.25">
      <c r="A172" s="75" t="s">
        <v>20</v>
      </c>
      <c r="B172" s="13" t="s">
        <v>48</v>
      </c>
      <c r="C172" s="76">
        <v>726</v>
      </c>
      <c r="D172" s="77" t="s">
        <v>263</v>
      </c>
      <c r="E172" s="82">
        <v>47498</v>
      </c>
      <c r="F172" s="19"/>
      <c r="G17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2" s="18"/>
      <c r="I17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2" s="19"/>
      <c r="K17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2" s="33"/>
    </row>
    <row r="173" spans="1:12" s="3" customFormat="1" ht="18" customHeight="1" x14ac:dyDescent="0.25">
      <c r="A173" s="75" t="s">
        <v>20</v>
      </c>
      <c r="B173" s="13" t="s">
        <v>48</v>
      </c>
      <c r="C173" s="76">
        <v>739</v>
      </c>
      <c r="D173" s="77" t="s">
        <v>264</v>
      </c>
      <c r="E173" s="82">
        <v>47498</v>
      </c>
      <c r="F173" s="19"/>
      <c r="G17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3" s="18"/>
      <c r="I17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3" s="19"/>
      <c r="K17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3" s="33"/>
    </row>
    <row r="174" spans="1:12" s="3" customFormat="1" ht="18" customHeight="1" x14ac:dyDescent="0.25">
      <c r="A174" s="75" t="s">
        <v>20</v>
      </c>
      <c r="B174" s="13" t="s">
        <v>48</v>
      </c>
      <c r="C174" s="76">
        <v>744</v>
      </c>
      <c r="D174" s="77" t="s">
        <v>265</v>
      </c>
      <c r="E174" s="82">
        <v>47498</v>
      </c>
      <c r="F174" s="19"/>
      <c r="G17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4" s="18"/>
      <c r="I17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4" s="19"/>
      <c r="K17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4" s="33"/>
    </row>
    <row r="175" spans="1:12" s="3" customFormat="1" ht="18" customHeight="1" x14ac:dyDescent="0.25">
      <c r="A175" s="75" t="s">
        <v>20</v>
      </c>
      <c r="B175" s="13" t="s">
        <v>48</v>
      </c>
      <c r="C175" s="76">
        <v>745</v>
      </c>
      <c r="D175" s="77" t="s">
        <v>266</v>
      </c>
      <c r="E175" s="82">
        <v>47498</v>
      </c>
      <c r="F175" s="19"/>
      <c r="G17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5" s="18"/>
      <c r="I17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5" s="19"/>
      <c r="K17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5" s="33"/>
    </row>
    <row r="176" spans="1:12" s="3" customFormat="1" ht="18" customHeight="1" x14ac:dyDescent="0.25">
      <c r="A176" s="75" t="s">
        <v>20</v>
      </c>
      <c r="B176" s="13" t="s">
        <v>48</v>
      </c>
      <c r="C176" s="76">
        <v>737</v>
      </c>
      <c r="D176" s="77" t="s">
        <v>267</v>
      </c>
      <c r="E176" s="82">
        <v>47498</v>
      </c>
      <c r="F176" s="19"/>
      <c r="G17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6" s="18"/>
      <c r="I17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6" s="19"/>
      <c r="K17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6" s="33"/>
    </row>
    <row r="177" spans="1:12" s="3" customFormat="1" ht="18" customHeight="1" x14ac:dyDescent="0.25">
      <c r="A177" s="75" t="s">
        <v>20</v>
      </c>
      <c r="B177" s="13" t="s">
        <v>48</v>
      </c>
      <c r="C177" s="76">
        <v>738</v>
      </c>
      <c r="D177" s="77" t="s">
        <v>268</v>
      </c>
      <c r="E177" s="82">
        <v>47498</v>
      </c>
      <c r="F177" s="19"/>
      <c r="G17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7" s="18"/>
      <c r="I17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7" s="19"/>
      <c r="K17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7" s="33"/>
    </row>
    <row r="178" spans="1:12" s="3" customFormat="1" ht="18" customHeight="1" x14ac:dyDescent="0.25">
      <c r="A178" s="75" t="s">
        <v>20</v>
      </c>
      <c r="B178" s="13" t="s">
        <v>48</v>
      </c>
      <c r="C178" s="76">
        <v>718</v>
      </c>
      <c r="D178" s="77" t="s">
        <v>269</v>
      </c>
      <c r="E178" s="82">
        <v>47498</v>
      </c>
      <c r="F178" s="19"/>
      <c r="G17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8" s="18"/>
      <c r="I17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8" s="19"/>
      <c r="K17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8" s="33"/>
    </row>
    <row r="179" spans="1:12" s="3" customFormat="1" ht="18" customHeight="1" x14ac:dyDescent="0.25">
      <c r="A179" s="75" t="s">
        <v>20</v>
      </c>
      <c r="B179" s="13" t="s">
        <v>48</v>
      </c>
      <c r="C179" s="76">
        <v>719</v>
      </c>
      <c r="D179" s="77" t="s">
        <v>270</v>
      </c>
      <c r="E179" s="82">
        <v>47498</v>
      </c>
      <c r="F179" s="19"/>
      <c r="G17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79" s="18"/>
      <c r="I17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79" s="19"/>
      <c r="K17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79" s="33"/>
    </row>
    <row r="180" spans="1:12" s="3" customFormat="1" ht="18" customHeight="1" x14ac:dyDescent="0.25">
      <c r="A180" s="75" t="s">
        <v>20</v>
      </c>
      <c r="B180" s="13" t="s">
        <v>48</v>
      </c>
      <c r="C180" s="76">
        <v>676</v>
      </c>
      <c r="D180" s="77" t="s">
        <v>277</v>
      </c>
      <c r="E180" s="82">
        <v>47498</v>
      </c>
      <c r="F180" s="19"/>
      <c r="G18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0" s="18"/>
      <c r="I18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0" s="19"/>
      <c r="K18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0" s="33"/>
    </row>
    <row r="181" spans="1:12" s="3" customFormat="1" ht="18" customHeight="1" x14ac:dyDescent="0.25">
      <c r="A181" s="75" t="s">
        <v>278</v>
      </c>
      <c r="B181" s="13" t="s">
        <v>48</v>
      </c>
      <c r="C181" s="76">
        <v>628</v>
      </c>
      <c r="D181" s="77" t="s">
        <v>279</v>
      </c>
      <c r="E181" s="82">
        <v>412800</v>
      </c>
      <c r="F181" s="19"/>
      <c r="G18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1" s="18"/>
      <c r="I18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1" s="19"/>
      <c r="K18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1" s="33"/>
    </row>
    <row r="182" spans="1:12" s="3" customFormat="1" ht="18" customHeight="1" x14ac:dyDescent="0.25">
      <c r="A182" s="75" t="s">
        <v>21</v>
      </c>
      <c r="B182" s="13" t="s">
        <v>48</v>
      </c>
      <c r="C182" s="76">
        <v>630</v>
      </c>
      <c r="D182" s="77" t="s">
        <v>280</v>
      </c>
      <c r="E182" s="82">
        <v>761400</v>
      </c>
      <c r="F182" s="19"/>
      <c r="G18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2" s="18"/>
      <c r="I18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2" s="19"/>
      <c r="K18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2" s="33"/>
    </row>
    <row r="183" spans="1:12" s="3" customFormat="1" ht="18" customHeight="1" x14ac:dyDescent="0.25">
      <c r="A183" s="75" t="s">
        <v>281</v>
      </c>
      <c r="B183" s="13" t="s">
        <v>48</v>
      </c>
      <c r="C183" s="76">
        <v>660</v>
      </c>
      <c r="D183" s="77" t="s">
        <v>282</v>
      </c>
      <c r="E183" s="82">
        <v>115</v>
      </c>
      <c r="F183" s="19"/>
      <c r="G18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3" s="18"/>
      <c r="I18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3" s="19"/>
      <c r="K18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3" s="33"/>
    </row>
    <row r="184" spans="1:12" s="3" customFormat="1" ht="18" customHeight="1" x14ac:dyDescent="0.25">
      <c r="A184" s="75" t="s">
        <v>281</v>
      </c>
      <c r="B184" s="13" t="s">
        <v>48</v>
      </c>
      <c r="C184" s="76">
        <v>661</v>
      </c>
      <c r="D184" s="77" t="s">
        <v>283</v>
      </c>
      <c r="E184" s="82">
        <v>115</v>
      </c>
      <c r="F184" s="19"/>
      <c r="G18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4" s="18"/>
      <c r="I18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4" s="19"/>
      <c r="K18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4" s="33"/>
    </row>
    <row r="185" spans="1:12" s="3" customFormat="1" ht="18" customHeight="1" x14ac:dyDescent="0.25">
      <c r="A185" s="75" t="s">
        <v>281</v>
      </c>
      <c r="B185" s="13" t="s">
        <v>48</v>
      </c>
      <c r="C185" s="76">
        <v>662</v>
      </c>
      <c r="D185" s="77" t="s">
        <v>284</v>
      </c>
      <c r="E185" s="82">
        <v>115</v>
      </c>
      <c r="F185" s="19"/>
      <c r="G18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5" s="18"/>
      <c r="I18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5" s="19"/>
      <c r="K18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5" s="33"/>
    </row>
    <row r="186" spans="1:12" s="3" customFormat="1" ht="18" customHeight="1" x14ac:dyDescent="0.25">
      <c r="A186" s="75" t="s">
        <v>281</v>
      </c>
      <c r="B186" s="13" t="s">
        <v>48</v>
      </c>
      <c r="C186" s="76">
        <v>663</v>
      </c>
      <c r="D186" s="77" t="s">
        <v>285</v>
      </c>
      <c r="E186" s="82">
        <v>115</v>
      </c>
      <c r="F186" s="19"/>
      <c r="G18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6" s="18"/>
      <c r="I18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6" s="19"/>
      <c r="K18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6" s="33"/>
    </row>
    <row r="187" spans="1:12" s="3" customFormat="1" ht="18" customHeight="1" x14ac:dyDescent="0.25">
      <c r="A187" s="75" t="s">
        <v>281</v>
      </c>
      <c r="B187" s="13" t="s">
        <v>48</v>
      </c>
      <c r="C187" s="76">
        <v>773</v>
      </c>
      <c r="D187" s="77" t="s">
        <v>286</v>
      </c>
      <c r="E187" s="82">
        <v>115</v>
      </c>
      <c r="F187" s="19"/>
      <c r="G18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7" s="18"/>
      <c r="I18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7" s="19"/>
      <c r="K18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7" s="33"/>
    </row>
    <row r="188" spans="1:12" s="3" customFormat="1" ht="18" customHeight="1" x14ac:dyDescent="0.25">
      <c r="A188" s="75" t="s">
        <v>281</v>
      </c>
      <c r="B188" s="13" t="s">
        <v>48</v>
      </c>
      <c r="C188" s="76">
        <v>613</v>
      </c>
      <c r="D188" s="77" t="s">
        <v>287</v>
      </c>
      <c r="E188" s="82">
        <v>115</v>
      </c>
      <c r="F188" s="19"/>
      <c r="G18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8" s="18"/>
      <c r="I18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8" s="19"/>
      <c r="K18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8" s="33"/>
    </row>
    <row r="189" spans="1:12" s="3" customFormat="1" ht="18" customHeight="1" x14ac:dyDescent="0.25">
      <c r="A189" s="75" t="s">
        <v>281</v>
      </c>
      <c r="B189" s="13" t="s">
        <v>48</v>
      </c>
      <c r="C189" s="76">
        <v>602</v>
      </c>
      <c r="D189" s="77" t="s">
        <v>288</v>
      </c>
      <c r="E189" s="82">
        <v>115</v>
      </c>
      <c r="F189" s="19"/>
      <c r="G18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89" s="18"/>
      <c r="I18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89" s="19"/>
      <c r="K18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89" s="33"/>
    </row>
    <row r="190" spans="1:12" s="3" customFormat="1" ht="18" customHeight="1" x14ac:dyDescent="0.25">
      <c r="A190" s="75" t="s">
        <v>281</v>
      </c>
      <c r="B190" s="13" t="s">
        <v>48</v>
      </c>
      <c r="C190" s="76">
        <v>669</v>
      </c>
      <c r="D190" s="77" t="s">
        <v>289</v>
      </c>
      <c r="E190" s="82">
        <v>115</v>
      </c>
      <c r="F190" s="19"/>
      <c r="G19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0" s="18"/>
      <c r="I19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0" s="19"/>
      <c r="K19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0" s="33"/>
    </row>
    <row r="191" spans="1:12" s="3" customFormat="1" ht="18" customHeight="1" x14ac:dyDescent="0.25">
      <c r="A191" s="75" t="s">
        <v>281</v>
      </c>
      <c r="B191" s="13" t="s">
        <v>48</v>
      </c>
      <c r="C191" s="76">
        <v>656</v>
      </c>
      <c r="D191" s="77" t="s">
        <v>290</v>
      </c>
      <c r="E191" s="82">
        <v>115</v>
      </c>
      <c r="F191" s="19"/>
      <c r="G19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1" s="18"/>
      <c r="I19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1" s="19"/>
      <c r="K19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1" s="33"/>
    </row>
    <row r="192" spans="1:12" s="3" customFormat="1" ht="18" customHeight="1" x14ac:dyDescent="0.25">
      <c r="A192" s="75" t="s">
        <v>281</v>
      </c>
      <c r="B192" s="13" t="s">
        <v>48</v>
      </c>
      <c r="C192" s="76">
        <v>666</v>
      </c>
      <c r="D192" s="77" t="s">
        <v>291</v>
      </c>
      <c r="E192" s="82">
        <v>115</v>
      </c>
      <c r="F192" s="19"/>
      <c r="G19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2" s="18"/>
      <c r="I19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2" s="19"/>
      <c r="K19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2" s="33"/>
    </row>
    <row r="193" spans="1:12" s="3" customFormat="1" ht="18" customHeight="1" x14ac:dyDescent="0.25">
      <c r="A193" s="75" t="s">
        <v>281</v>
      </c>
      <c r="B193" s="13" t="s">
        <v>48</v>
      </c>
      <c r="C193" s="76">
        <v>657</v>
      </c>
      <c r="D193" s="77" t="s">
        <v>292</v>
      </c>
      <c r="E193" s="82">
        <v>115</v>
      </c>
      <c r="F193" s="19"/>
      <c r="G19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3" s="18"/>
      <c r="I19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3" s="19"/>
      <c r="K19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3" s="33"/>
    </row>
    <row r="194" spans="1:12" s="3" customFormat="1" ht="18" customHeight="1" x14ac:dyDescent="0.25">
      <c r="A194" s="75" t="s">
        <v>346</v>
      </c>
      <c r="B194" s="13" t="s">
        <v>48</v>
      </c>
      <c r="C194" s="76">
        <v>115</v>
      </c>
      <c r="D194" s="77" t="s">
        <v>294</v>
      </c>
      <c r="E194" s="82">
        <v>412</v>
      </c>
      <c r="F194" s="19"/>
      <c r="G19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4" s="18"/>
      <c r="I19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4" s="19"/>
      <c r="K19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4" s="33"/>
    </row>
    <row r="195" spans="1:12" s="3" customFormat="1" ht="18" customHeight="1" x14ac:dyDescent="0.25">
      <c r="A195" s="75" t="s">
        <v>346</v>
      </c>
      <c r="B195" s="13" t="s">
        <v>48</v>
      </c>
      <c r="C195" s="76">
        <v>111</v>
      </c>
      <c r="D195" s="77" t="s">
        <v>295</v>
      </c>
      <c r="E195" s="82">
        <v>412</v>
      </c>
      <c r="F195" s="19"/>
      <c r="G19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5" s="18"/>
      <c r="I19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5" s="19"/>
      <c r="K19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5" s="33"/>
    </row>
    <row r="196" spans="1:12" s="3" customFormat="1" ht="18" customHeight="1" x14ac:dyDescent="0.25">
      <c r="A196" s="75" t="s">
        <v>22</v>
      </c>
      <c r="B196" s="13" t="s">
        <v>48</v>
      </c>
      <c r="C196" s="76">
        <v>823</v>
      </c>
      <c r="D196" s="77" t="s">
        <v>166</v>
      </c>
      <c r="E196" s="82">
        <v>207</v>
      </c>
      <c r="F196" s="19"/>
      <c r="G19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6" s="18"/>
      <c r="I19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6" s="19"/>
      <c r="K19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6" s="33"/>
    </row>
    <row r="197" spans="1:12" s="3" customFormat="1" ht="18" customHeight="1" x14ac:dyDescent="0.25">
      <c r="A197" s="75" t="s">
        <v>22</v>
      </c>
      <c r="B197" s="13" t="s">
        <v>48</v>
      </c>
      <c r="C197" s="76">
        <v>825</v>
      </c>
      <c r="D197" s="77" t="s">
        <v>168</v>
      </c>
      <c r="E197" s="82">
        <v>207</v>
      </c>
      <c r="F197" s="19"/>
      <c r="G19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7" s="18"/>
      <c r="I19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7" s="19"/>
      <c r="K19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7" s="33"/>
    </row>
    <row r="198" spans="1:12" s="3" customFormat="1" ht="18" customHeight="1" x14ac:dyDescent="0.25">
      <c r="A198" s="75" t="s">
        <v>22</v>
      </c>
      <c r="B198" s="13" t="s">
        <v>48</v>
      </c>
      <c r="C198" s="76">
        <v>304</v>
      </c>
      <c r="D198" s="80" t="s">
        <v>174</v>
      </c>
      <c r="E198" s="82">
        <v>207</v>
      </c>
      <c r="F198" s="19"/>
      <c r="G19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8" s="18"/>
      <c r="I19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8" s="19"/>
      <c r="K19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8" s="33"/>
    </row>
    <row r="199" spans="1:12" s="3" customFormat="1" ht="18" customHeight="1" x14ac:dyDescent="0.25">
      <c r="A199" s="75" t="s">
        <v>22</v>
      </c>
      <c r="B199" s="13" t="s">
        <v>48</v>
      </c>
      <c r="C199" s="76">
        <v>608</v>
      </c>
      <c r="D199" s="77" t="s">
        <v>170</v>
      </c>
      <c r="E199" s="82">
        <v>207</v>
      </c>
      <c r="F199" s="19"/>
      <c r="G19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199" s="18"/>
      <c r="I19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199" s="19"/>
      <c r="K19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199" s="33"/>
    </row>
    <row r="200" spans="1:12" s="3" customFormat="1" ht="18" customHeight="1" x14ac:dyDescent="0.25">
      <c r="A200" s="75" t="s">
        <v>22</v>
      </c>
      <c r="B200" s="13" t="s">
        <v>48</v>
      </c>
      <c r="C200" s="76">
        <v>735</v>
      </c>
      <c r="D200" s="77" t="s">
        <v>171</v>
      </c>
      <c r="E200" s="82">
        <v>207</v>
      </c>
      <c r="F200" s="19"/>
      <c r="G20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0" s="18"/>
      <c r="I20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0" s="19"/>
      <c r="K20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0" s="33"/>
    </row>
    <row r="201" spans="1:12" s="3" customFormat="1" ht="18" customHeight="1" x14ac:dyDescent="0.25">
      <c r="A201" s="75" t="s">
        <v>22</v>
      </c>
      <c r="B201" s="13" t="s">
        <v>48</v>
      </c>
      <c r="C201" s="76">
        <v>311</v>
      </c>
      <c r="D201" s="77" t="s">
        <v>176</v>
      </c>
      <c r="E201" s="82">
        <v>207</v>
      </c>
      <c r="F201" s="19"/>
      <c r="G20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1" s="18"/>
      <c r="I20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1" s="19"/>
      <c r="K20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1" s="33"/>
    </row>
    <row r="202" spans="1:12" s="3" customFormat="1" ht="18" customHeight="1" x14ac:dyDescent="0.25">
      <c r="A202" s="75" t="s">
        <v>22</v>
      </c>
      <c r="B202" s="13" t="s">
        <v>48</v>
      </c>
      <c r="C202" s="76">
        <v>312</v>
      </c>
      <c r="D202" s="77" t="s">
        <v>177</v>
      </c>
      <c r="E202" s="82">
        <v>207</v>
      </c>
      <c r="F202" s="19"/>
      <c r="G20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2" s="18"/>
      <c r="I20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2" s="19"/>
      <c r="K20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2" s="33"/>
    </row>
    <row r="203" spans="1:12" s="3" customFormat="1" ht="18" customHeight="1" x14ac:dyDescent="0.25">
      <c r="A203" s="75" t="s">
        <v>22</v>
      </c>
      <c r="B203" s="13" t="s">
        <v>48</v>
      </c>
      <c r="C203" s="76">
        <v>313</v>
      </c>
      <c r="D203" s="77" t="s">
        <v>178</v>
      </c>
      <c r="E203" s="82">
        <v>207</v>
      </c>
      <c r="F203" s="19"/>
      <c r="G20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3" s="18"/>
      <c r="I20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3" s="19"/>
      <c r="K20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3" s="33"/>
    </row>
    <row r="204" spans="1:12" s="3" customFormat="1" ht="18" customHeight="1" x14ac:dyDescent="0.25">
      <c r="A204" s="75" t="s">
        <v>22</v>
      </c>
      <c r="B204" s="13" t="s">
        <v>48</v>
      </c>
      <c r="C204" s="76">
        <v>314</v>
      </c>
      <c r="D204" s="77" t="s">
        <v>179</v>
      </c>
      <c r="E204" s="82">
        <v>207</v>
      </c>
      <c r="F204" s="19"/>
      <c r="G20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4" s="18"/>
      <c r="I20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4" s="19"/>
      <c r="K20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4" s="33"/>
    </row>
    <row r="205" spans="1:12" s="3" customFormat="1" ht="18" customHeight="1" x14ac:dyDescent="0.25">
      <c r="A205" s="75" t="s">
        <v>22</v>
      </c>
      <c r="B205" s="13" t="s">
        <v>48</v>
      </c>
      <c r="C205" s="76">
        <v>309</v>
      </c>
      <c r="D205" s="77" t="s">
        <v>180</v>
      </c>
      <c r="E205" s="82">
        <v>207</v>
      </c>
      <c r="F205" s="19"/>
      <c r="G20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5" s="18"/>
      <c r="I20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5" s="19"/>
      <c r="K20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5" s="33"/>
    </row>
    <row r="206" spans="1:12" s="3" customFormat="1" ht="18" customHeight="1" x14ac:dyDescent="0.25">
      <c r="A206" s="75" t="s">
        <v>22</v>
      </c>
      <c r="B206" s="13" t="s">
        <v>48</v>
      </c>
      <c r="C206" s="76">
        <v>310</v>
      </c>
      <c r="D206" s="77" t="s">
        <v>181</v>
      </c>
      <c r="E206" s="82">
        <v>207</v>
      </c>
      <c r="F206" s="19"/>
      <c r="G20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6" s="18"/>
      <c r="I20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6" s="19"/>
      <c r="K20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6" s="33"/>
    </row>
    <row r="207" spans="1:12" s="3" customFormat="1" ht="18" customHeight="1" x14ac:dyDescent="0.25">
      <c r="A207" s="75" t="s">
        <v>22</v>
      </c>
      <c r="B207" s="13" t="s">
        <v>48</v>
      </c>
      <c r="C207" s="76">
        <v>307</v>
      </c>
      <c r="D207" s="77" t="s">
        <v>182</v>
      </c>
      <c r="E207" s="82">
        <v>207</v>
      </c>
      <c r="F207" s="19"/>
      <c r="G20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7" s="18"/>
      <c r="I20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7" s="19"/>
      <c r="K20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7" s="33"/>
    </row>
    <row r="208" spans="1:12" s="3" customFormat="1" ht="18" customHeight="1" x14ac:dyDescent="0.25">
      <c r="A208" s="75" t="s">
        <v>22</v>
      </c>
      <c r="B208" s="13" t="s">
        <v>48</v>
      </c>
      <c r="C208" s="76">
        <v>659</v>
      </c>
      <c r="D208" s="77" t="s">
        <v>296</v>
      </c>
      <c r="E208" s="82">
        <v>207</v>
      </c>
      <c r="F208" s="19"/>
      <c r="G20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8" s="18"/>
      <c r="I20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8" s="19"/>
      <c r="K20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8" s="33"/>
    </row>
    <row r="209" spans="1:12" s="3" customFormat="1" ht="18" customHeight="1" x14ac:dyDescent="0.25">
      <c r="A209" s="75" t="s">
        <v>23</v>
      </c>
      <c r="B209" s="13" t="s">
        <v>48</v>
      </c>
      <c r="C209" s="76">
        <v>822</v>
      </c>
      <c r="D209" s="77" t="s">
        <v>297</v>
      </c>
      <c r="E209" s="82">
        <v>192</v>
      </c>
      <c r="F209" s="19"/>
      <c r="G20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09" s="18"/>
      <c r="I20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09" s="19"/>
      <c r="K20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09" s="33"/>
    </row>
    <row r="210" spans="1:12" s="3" customFormat="1" ht="18" customHeight="1" x14ac:dyDescent="0.25">
      <c r="A210" s="75" t="s">
        <v>23</v>
      </c>
      <c r="B210" s="13" t="s">
        <v>48</v>
      </c>
      <c r="C210" s="76">
        <v>717</v>
      </c>
      <c r="D210" s="77" t="s">
        <v>298</v>
      </c>
      <c r="E210" s="82">
        <v>192</v>
      </c>
      <c r="F210" s="19"/>
      <c r="G21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0" s="18"/>
      <c r="I21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0" s="19"/>
      <c r="K21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0" s="33"/>
    </row>
    <row r="211" spans="1:12" s="3" customFormat="1" ht="18" customHeight="1" x14ac:dyDescent="0.25">
      <c r="A211" s="75" t="s">
        <v>299</v>
      </c>
      <c r="B211" s="13" t="s">
        <v>48</v>
      </c>
      <c r="C211" s="76">
        <v>617</v>
      </c>
      <c r="D211" s="77" t="s">
        <v>300</v>
      </c>
      <c r="E211" s="82">
        <v>445</v>
      </c>
      <c r="F211" s="19"/>
      <c r="G21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1" s="18"/>
      <c r="I21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1" s="19"/>
      <c r="K21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1" s="33"/>
    </row>
    <row r="212" spans="1:12" s="3" customFormat="1" ht="18" customHeight="1" x14ac:dyDescent="0.25">
      <c r="A212" s="75" t="s">
        <v>301</v>
      </c>
      <c r="B212" s="13" t="s">
        <v>48</v>
      </c>
      <c r="C212" s="76">
        <v>905</v>
      </c>
      <c r="D212" s="77" t="s">
        <v>302</v>
      </c>
      <c r="E212" s="82">
        <v>0</v>
      </c>
      <c r="F212" s="19"/>
      <c r="G21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2" s="18"/>
      <c r="I21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2" s="19"/>
      <c r="K21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2" s="33"/>
    </row>
    <row r="213" spans="1:12" s="3" customFormat="1" ht="18" customHeight="1" x14ac:dyDescent="0.25">
      <c r="A213" s="75" t="s">
        <v>24</v>
      </c>
      <c r="B213" s="13" t="s">
        <v>48</v>
      </c>
      <c r="C213" s="76">
        <v>654</v>
      </c>
      <c r="D213" s="77" t="s">
        <v>303</v>
      </c>
      <c r="E213" s="82">
        <v>74</v>
      </c>
      <c r="F213" s="19"/>
      <c r="G21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3" s="18"/>
      <c r="I21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3" s="19"/>
      <c r="K21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3" s="33"/>
    </row>
    <row r="214" spans="1:12" s="3" customFormat="1" ht="18" customHeight="1" x14ac:dyDescent="0.25">
      <c r="A214" s="75" t="s">
        <v>24</v>
      </c>
      <c r="B214" s="13" t="s">
        <v>48</v>
      </c>
      <c r="C214" s="76">
        <v>881</v>
      </c>
      <c r="D214" s="77" t="s">
        <v>304</v>
      </c>
      <c r="E214" s="82">
        <v>74</v>
      </c>
      <c r="F214" s="19"/>
      <c r="G21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4" s="18"/>
      <c r="I214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4" s="19"/>
      <c r="K21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4" s="33"/>
    </row>
    <row r="215" spans="1:12" s="3" customFormat="1" ht="18" customHeight="1" x14ac:dyDescent="0.25">
      <c r="A215" s="75" t="s">
        <v>24</v>
      </c>
      <c r="B215" s="13" t="s">
        <v>48</v>
      </c>
      <c r="C215" s="76">
        <v>882</v>
      </c>
      <c r="D215" s="77" t="s">
        <v>305</v>
      </c>
      <c r="E215" s="82">
        <v>74</v>
      </c>
      <c r="F215" s="19"/>
      <c r="G21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5" s="18"/>
      <c r="I215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5" s="19"/>
      <c r="K21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5" s="33"/>
    </row>
    <row r="216" spans="1:12" s="3" customFormat="1" ht="18" customHeight="1" x14ac:dyDescent="0.25">
      <c r="A216" s="75" t="s">
        <v>24</v>
      </c>
      <c r="B216" s="13" t="s">
        <v>48</v>
      </c>
      <c r="C216" s="76">
        <v>883</v>
      </c>
      <c r="D216" s="77" t="s">
        <v>306</v>
      </c>
      <c r="E216" s="82">
        <v>74</v>
      </c>
      <c r="F216" s="19"/>
      <c r="G21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6" s="18"/>
      <c r="I216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6" s="19"/>
      <c r="K21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6" s="33"/>
    </row>
    <row r="217" spans="1:12" s="3" customFormat="1" ht="18" customHeight="1" x14ac:dyDescent="0.25">
      <c r="A217" s="75" t="s">
        <v>24</v>
      </c>
      <c r="B217" s="13" t="s">
        <v>48</v>
      </c>
      <c r="C217" s="76">
        <v>884</v>
      </c>
      <c r="D217" s="77" t="s">
        <v>307</v>
      </c>
      <c r="E217" s="82">
        <v>74</v>
      </c>
      <c r="F217" s="19"/>
      <c r="G21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7" s="18"/>
      <c r="I217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7" s="19"/>
      <c r="K21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7" s="33"/>
    </row>
    <row r="218" spans="1:12" s="3" customFormat="1" ht="18" customHeight="1" x14ac:dyDescent="0.25">
      <c r="A218" s="75" t="s">
        <v>24</v>
      </c>
      <c r="B218" s="13" t="s">
        <v>48</v>
      </c>
      <c r="C218" s="76">
        <v>885</v>
      </c>
      <c r="D218" s="77" t="s">
        <v>308</v>
      </c>
      <c r="E218" s="82">
        <v>74</v>
      </c>
      <c r="F218" s="19"/>
      <c r="G21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8" s="18"/>
      <c r="I218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8" s="19"/>
      <c r="K21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8" s="33"/>
    </row>
    <row r="219" spans="1:12" s="3" customFormat="1" ht="18" customHeight="1" x14ac:dyDescent="0.25">
      <c r="A219" s="75" t="s">
        <v>24</v>
      </c>
      <c r="B219" s="13" t="s">
        <v>48</v>
      </c>
      <c r="C219" s="76">
        <v>886</v>
      </c>
      <c r="D219" s="77" t="s">
        <v>309</v>
      </c>
      <c r="E219" s="82">
        <v>74</v>
      </c>
      <c r="F219" s="19"/>
      <c r="G21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19" s="18"/>
      <c r="I219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19" s="19"/>
      <c r="K21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19" s="33"/>
    </row>
    <row r="220" spans="1:12" s="3" customFormat="1" ht="18" customHeight="1" x14ac:dyDescent="0.25">
      <c r="A220" s="75" t="s">
        <v>24</v>
      </c>
      <c r="B220" s="13" t="s">
        <v>48</v>
      </c>
      <c r="C220" s="76">
        <v>887</v>
      </c>
      <c r="D220" s="77" t="s">
        <v>310</v>
      </c>
      <c r="E220" s="82">
        <v>74</v>
      </c>
      <c r="F220" s="19"/>
      <c r="G22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0" s="18"/>
      <c r="I220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0" s="19"/>
      <c r="K22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0" s="33"/>
    </row>
    <row r="221" spans="1:12" s="3" customFormat="1" ht="18" customHeight="1" x14ac:dyDescent="0.25">
      <c r="A221" s="81" t="s">
        <v>347</v>
      </c>
      <c r="B221" s="13" t="s">
        <v>48</v>
      </c>
      <c r="C221" s="76">
        <v>750</v>
      </c>
      <c r="D221" s="77" t="s">
        <v>312</v>
      </c>
      <c r="E221" s="82">
        <v>969</v>
      </c>
      <c r="F221" s="19"/>
      <c r="G22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1" s="18"/>
      <c r="I221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1" s="19"/>
      <c r="K22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1" s="33"/>
    </row>
    <row r="222" spans="1:12" s="3" customFormat="1" ht="18" customHeight="1" x14ac:dyDescent="0.25">
      <c r="A222" s="81" t="s">
        <v>347</v>
      </c>
      <c r="B222" s="13" t="s">
        <v>48</v>
      </c>
      <c r="C222" s="76">
        <v>751</v>
      </c>
      <c r="D222" s="77" t="s">
        <v>313</v>
      </c>
      <c r="E222" s="82">
        <v>969</v>
      </c>
      <c r="F222" s="19"/>
      <c r="G22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2" s="18"/>
      <c r="I222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2" s="19"/>
      <c r="K22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2" s="33"/>
    </row>
    <row r="223" spans="1:12" s="3" customFormat="1" ht="18" customHeight="1" x14ac:dyDescent="0.25">
      <c r="A223" s="81" t="s">
        <v>347</v>
      </c>
      <c r="B223" s="13" t="s">
        <v>48</v>
      </c>
      <c r="C223" s="76">
        <v>752</v>
      </c>
      <c r="D223" s="77" t="s">
        <v>314</v>
      </c>
      <c r="E223" s="82">
        <v>969</v>
      </c>
      <c r="F223" s="19"/>
      <c r="G22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3" s="18"/>
      <c r="I223" s="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3" s="19"/>
      <c r="K22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  <c r="L223" s="33"/>
    </row>
    <row r="224" spans="1:12" ht="18" customHeight="1" x14ac:dyDescent="0.25">
      <c r="A224" s="81" t="s">
        <v>347</v>
      </c>
      <c r="B224" s="13" t="s">
        <v>48</v>
      </c>
      <c r="C224" s="76">
        <v>754</v>
      </c>
      <c r="D224" s="77" t="s">
        <v>315</v>
      </c>
      <c r="E224" s="82">
        <v>969</v>
      </c>
      <c r="F224" s="19"/>
      <c r="G22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4" s="35"/>
      <c r="I22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4" s="19"/>
      <c r="K22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25" spans="1:11" ht="18" customHeight="1" x14ac:dyDescent="0.25">
      <c r="A225" s="81" t="s">
        <v>347</v>
      </c>
      <c r="B225" s="13" t="s">
        <v>48</v>
      </c>
      <c r="C225" s="76">
        <v>755</v>
      </c>
      <c r="D225" s="77" t="s">
        <v>316</v>
      </c>
      <c r="E225" s="82">
        <v>969</v>
      </c>
      <c r="F225" s="19"/>
      <c r="G22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5" s="35"/>
      <c r="I22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5" s="19"/>
      <c r="K22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26" spans="1:11" ht="18" customHeight="1" x14ac:dyDescent="0.25">
      <c r="A226" s="81" t="s">
        <v>347</v>
      </c>
      <c r="B226" s="13" t="s">
        <v>48</v>
      </c>
      <c r="C226" s="76">
        <v>753</v>
      </c>
      <c r="D226" s="77" t="s">
        <v>317</v>
      </c>
      <c r="E226" s="82">
        <v>969</v>
      </c>
      <c r="F226" s="19"/>
      <c r="G22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6" s="35"/>
      <c r="I22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6" s="19"/>
      <c r="K22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27" spans="1:11" ht="18" customHeight="1" x14ac:dyDescent="0.25">
      <c r="A227" s="81" t="s">
        <v>347</v>
      </c>
      <c r="B227" s="13" t="s">
        <v>48</v>
      </c>
      <c r="C227" s="76">
        <v>761</v>
      </c>
      <c r="D227" s="77" t="s">
        <v>318</v>
      </c>
      <c r="E227" s="82">
        <v>969</v>
      </c>
      <c r="F227" s="19"/>
      <c r="G22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7" s="35"/>
      <c r="I227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7" s="19"/>
      <c r="K22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28" spans="1:11" ht="18" customHeight="1" x14ac:dyDescent="0.25">
      <c r="A228" s="81" t="s">
        <v>347</v>
      </c>
      <c r="B228" s="13" t="s">
        <v>48</v>
      </c>
      <c r="C228" s="76">
        <v>756</v>
      </c>
      <c r="D228" s="77" t="s">
        <v>319</v>
      </c>
      <c r="E228" s="82">
        <v>969</v>
      </c>
      <c r="F228" s="19"/>
      <c r="G22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8" s="35"/>
      <c r="I22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8" s="19"/>
      <c r="K22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29" spans="1:11" ht="18" customHeight="1" x14ac:dyDescent="0.25">
      <c r="A229" s="81" t="s">
        <v>347</v>
      </c>
      <c r="B229" s="13" t="s">
        <v>48</v>
      </c>
      <c r="C229" s="76">
        <v>947</v>
      </c>
      <c r="D229" s="77" t="s">
        <v>320</v>
      </c>
      <c r="E229" s="82">
        <v>969</v>
      </c>
      <c r="F229" s="19"/>
      <c r="G22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29" s="35"/>
      <c r="I229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29" s="19"/>
      <c r="K22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0" spans="1:11" ht="18" customHeight="1" x14ac:dyDescent="0.25">
      <c r="A230" s="81" t="s">
        <v>347</v>
      </c>
      <c r="B230" s="13" t="s">
        <v>48</v>
      </c>
      <c r="C230" s="76">
        <v>759</v>
      </c>
      <c r="D230" s="77" t="s">
        <v>321</v>
      </c>
      <c r="E230" s="82">
        <v>969</v>
      </c>
      <c r="F230" s="19"/>
      <c r="G23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0" s="35"/>
      <c r="I23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0" s="19"/>
      <c r="K23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1" spans="1:11" ht="18" customHeight="1" x14ac:dyDescent="0.25">
      <c r="A231" s="75" t="s">
        <v>25</v>
      </c>
      <c r="B231" s="13" t="s">
        <v>48</v>
      </c>
      <c r="C231" s="76">
        <v>757</v>
      </c>
      <c r="D231" s="77" t="s">
        <v>322</v>
      </c>
      <c r="E231" s="82">
        <v>300</v>
      </c>
      <c r="F231" s="19"/>
      <c r="G23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1" s="35"/>
      <c r="I23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1" s="19"/>
      <c r="K23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2" spans="1:11" ht="18" customHeight="1" x14ac:dyDescent="0.25">
      <c r="A232" s="75" t="s">
        <v>25</v>
      </c>
      <c r="B232" s="13" t="s">
        <v>48</v>
      </c>
      <c r="C232" s="76">
        <v>758</v>
      </c>
      <c r="D232" s="77" t="s">
        <v>323</v>
      </c>
      <c r="E232" s="82">
        <v>300</v>
      </c>
      <c r="F232" s="19"/>
      <c r="G23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2" s="35"/>
      <c r="I232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2" s="19"/>
      <c r="K23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3" spans="1:11" ht="18" customHeight="1" x14ac:dyDescent="0.25">
      <c r="A233" s="75" t="s">
        <v>25</v>
      </c>
      <c r="B233" s="13" t="s">
        <v>48</v>
      </c>
      <c r="C233" s="76">
        <v>764</v>
      </c>
      <c r="D233" s="77" t="s">
        <v>324</v>
      </c>
      <c r="E233" s="82">
        <v>300</v>
      </c>
      <c r="F233" s="19"/>
      <c r="G23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3" s="35"/>
      <c r="I23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3" s="19"/>
      <c r="K23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4" spans="1:11" ht="18" customHeight="1" x14ac:dyDescent="0.25">
      <c r="A234" s="75" t="s">
        <v>25</v>
      </c>
      <c r="B234" s="13" t="s">
        <v>48</v>
      </c>
      <c r="C234" s="76">
        <v>765</v>
      </c>
      <c r="D234" s="77" t="s">
        <v>325</v>
      </c>
      <c r="E234" s="82">
        <v>300</v>
      </c>
      <c r="F234" s="19"/>
      <c r="G23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4" s="35"/>
      <c r="I23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4" s="19"/>
      <c r="K23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5" spans="1:11" ht="18" customHeight="1" x14ac:dyDescent="0.25">
      <c r="A235" s="75" t="s">
        <v>25</v>
      </c>
      <c r="B235" s="13" t="s">
        <v>48</v>
      </c>
      <c r="C235" s="76">
        <v>760</v>
      </c>
      <c r="D235" s="77" t="s">
        <v>326</v>
      </c>
      <c r="E235" s="82">
        <v>300</v>
      </c>
      <c r="F235" s="20"/>
      <c r="G23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5" s="20"/>
      <c r="I235" s="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5" s="20"/>
      <c r="K23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6" spans="1:11" ht="18" customHeight="1" x14ac:dyDescent="0.25">
      <c r="A236" s="75" t="s">
        <v>25</v>
      </c>
      <c r="B236" s="13" t="s">
        <v>48</v>
      </c>
      <c r="C236" s="76">
        <v>766</v>
      </c>
      <c r="D236" s="77" t="s">
        <v>327</v>
      </c>
      <c r="E236" s="82">
        <v>300</v>
      </c>
      <c r="F236" s="36"/>
      <c r="G23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6" s="35"/>
      <c r="I23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6" s="36"/>
      <c r="K23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7" spans="1:11" ht="18" customHeight="1" x14ac:dyDescent="0.25">
      <c r="A237" s="75" t="s">
        <v>25</v>
      </c>
      <c r="B237" s="13" t="s">
        <v>48</v>
      </c>
      <c r="C237" s="76">
        <v>769</v>
      </c>
      <c r="D237" s="77" t="s">
        <v>328</v>
      </c>
      <c r="E237" s="82">
        <v>300</v>
      </c>
      <c r="F237" s="36"/>
      <c r="G23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7" s="35"/>
      <c r="I237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7" s="36"/>
      <c r="K23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8" spans="1:11" ht="18" customHeight="1" x14ac:dyDescent="0.25">
      <c r="A238" s="75" t="s">
        <v>25</v>
      </c>
      <c r="B238" s="13" t="s">
        <v>48</v>
      </c>
      <c r="C238" s="76">
        <v>770</v>
      </c>
      <c r="D238" s="77" t="s">
        <v>329</v>
      </c>
      <c r="E238" s="82">
        <v>300</v>
      </c>
      <c r="F238" s="36"/>
      <c r="G23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8" s="35"/>
      <c r="I23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8" s="36"/>
      <c r="K23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39" spans="1:11" ht="18" customHeight="1" x14ac:dyDescent="0.25">
      <c r="A239" s="75" t="s">
        <v>25</v>
      </c>
      <c r="B239" s="13" t="s">
        <v>48</v>
      </c>
      <c r="C239" s="76">
        <v>771</v>
      </c>
      <c r="D239" s="77" t="s">
        <v>330</v>
      </c>
      <c r="E239" s="82">
        <v>300</v>
      </c>
      <c r="F239" s="36"/>
      <c r="G23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39" s="35"/>
      <c r="I239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39" s="36"/>
      <c r="K23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0" spans="1:11" ht="18" customHeight="1" x14ac:dyDescent="0.25">
      <c r="A240" s="75" t="s">
        <v>25</v>
      </c>
      <c r="B240" s="13" t="s">
        <v>48</v>
      </c>
      <c r="C240" s="76">
        <v>767</v>
      </c>
      <c r="D240" s="77" t="s">
        <v>331</v>
      </c>
      <c r="E240" s="82">
        <v>300</v>
      </c>
      <c r="F240" s="36"/>
      <c r="G24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0" s="35"/>
      <c r="I24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0" s="36"/>
      <c r="K24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1" spans="1:11" ht="18" customHeight="1" x14ac:dyDescent="0.25">
      <c r="A241" s="75" t="s">
        <v>25</v>
      </c>
      <c r="B241" s="13" t="s">
        <v>48</v>
      </c>
      <c r="C241" s="76">
        <v>768</v>
      </c>
      <c r="D241" s="77" t="s">
        <v>332</v>
      </c>
      <c r="E241" s="82">
        <v>300</v>
      </c>
      <c r="F241" s="36"/>
      <c r="G24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1" s="35"/>
      <c r="I24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1" s="36"/>
      <c r="K24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2" spans="1:11" ht="18" customHeight="1" x14ac:dyDescent="0.25">
      <c r="A242" s="75" t="s">
        <v>25</v>
      </c>
      <c r="B242" s="13" t="s">
        <v>48</v>
      </c>
      <c r="C242" s="76">
        <v>775</v>
      </c>
      <c r="D242" s="77" t="s">
        <v>333</v>
      </c>
      <c r="E242" s="82">
        <v>300</v>
      </c>
      <c r="F242" s="36"/>
      <c r="G24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2" s="35"/>
      <c r="I242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2" s="36"/>
      <c r="K24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3" spans="1:11" ht="18" customHeight="1" x14ac:dyDescent="0.25">
      <c r="A243" s="75" t="s">
        <v>25</v>
      </c>
      <c r="B243" s="13" t="s">
        <v>48</v>
      </c>
      <c r="C243" s="76">
        <v>776</v>
      </c>
      <c r="D243" s="77" t="s">
        <v>334</v>
      </c>
      <c r="E243" s="82">
        <v>300</v>
      </c>
      <c r="F243" s="36"/>
      <c r="G24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3" s="35"/>
      <c r="I24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3" s="36"/>
      <c r="K24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4" spans="1:11" ht="18" customHeight="1" x14ac:dyDescent="0.25">
      <c r="A244" s="75" t="s">
        <v>26</v>
      </c>
      <c r="B244" s="13" t="s">
        <v>48</v>
      </c>
      <c r="C244" s="76">
        <v>762</v>
      </c>
      <c r="D244" s="77" t="s">
        <v>335</v>
      </c>
      <c r="E244" s="82">
        <v>266</v>
      </c>
      <c r="F244" s="36"/>
      <c r="G24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4" s="35"/>
      <c r="I24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4" s="36"/>
      <c r="K24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5" spans="1:11" ht="18" customHeight="1" x14ac:dyDescent="0.25">
      <c r="A245" s="75" t="s">
        <v>26</v>
      </c>
      <c r="B245" s="13" t="s">
        <v>48</v>
      </c>
      <c r="C245" s="76">
        <v>946</v>
      </c>
      <c r="D245" s="77" t="s">
        <v>336</v>
      </c>
      <c r="E245" s="82">
        <v>266</v>
      </c>
      <c r="F245" s="36"/>
      <c r="G24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5" s="35"/>
      <c r="I24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5" s="36"/>
      <c r="K24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6" spans="1:11" ht="18" customHeight="1" x14ac:dyDescent="0.25">
      <c r="A246" s="75" t="s">
        <v>26</v>
      </c>
      <c r="B246" s="13" t="s">
        <v>48</v>
      </c>
      <c r="C246" s="76">
        <v>763</v>
      </c>
      <c r="D246" s="77" t="s">
        <v>337</v>
      </c>
      <c r="E246" s="82">
        <v>266</v>
      </c>
      <c r="F246" s="36"/>
      <c r="G24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6" s="35"/>
      <c r="I24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6" s="36"/>
      <c r="K24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7" spans="1:11" ht="18" customHeight="1" x14ac:dyDescent="0.25">
      <c r="A247" s="75" t="s">
        <v>348</v>
      </c>
      <c r="B247" s="13" t="s">
        <v>48</v>
      </c>
      <c r="C247" s="76">
        <v>634</v>
      </c>
      <c r="D247" s="77" t="s">
        <v>338</v>
      </c>
      <c r="E247" s="82">
        <v>1298</v>
      </c>
      <c r="F247" s="36"/>
      <c r="G24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7" s="35"/>
      <c r="I247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7" s="36"/>
      <c r="K24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8" spans="1:11" ht="18" customHeight="1" x14ac:dyDescent="0.25">
      <c r="A248" s="75" t="s">
        <v>27</v>
      </c>
      <c r="B248" s="13" t="s">
        <v>48</v>
      </c>
      <c r="C248" s="76">
        <v>948</v>
      </c>
      <c r="D248" s="77" t="s">
        <v>339</v>
      </c>
      <c r="E248" s="82">
        <v>1279</v>
      </c>
      <c r="F248" s="36"/>
      <c r="G24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8" s="35"/>
      <c r="I24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8" s="36"/>
      <c r="K24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49" spans="1:11" ht="18" customHeight="1" x14ac:dyDescent="0.25">
      <c r="A249" s="75" t="s">
        <v>28</v>
      </c>
      <c r="B249" s="13" t="s">
        <v>48</v>
      </c>
      <c r="C249" s="76">
        <v>633</v>
      </c>
      <c r="D249" s="77" t="s">
        <v>340</v>
      </c>
      <c r="E249" s="82">
        <v>1255</v>
      </c>
      <c r="F249" s="36"/>
      <c r="G24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49" s="35"/>
      <c r="I249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49" s="36"/>
      <c r="K24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0" spans="1:11" ht="18" customHeight="1" x14ac:dyDescent="0.25">
      <c r="A250" s="75" t="s">
        <v>28</v>
      </c>
      <c r="B250" s="13" t="s">
        <v>48</v>
      </c>
      <c r="C250" s="76">
        <v>949</v>
      </c>
      <c r="D250" s="77" t="s">
        <v>341</v>
      </c>
      <c r="E250" s="82">
        <v>1255</v>
      </c>
      <c r="F250" s="36"/>
      <c r="G25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0" s="35"/>
      <c r="I25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0" s="36"/>
      <c r="K25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1" spans="1:11" ht="18" customHeight="1" x14ac:dyDescent="0.25">
      <c r="A251" s="75" t="s">
        <v>28</v>
      </c>
      <c r="B251" s="13" t="s">
        <v>48</v>
      </c>
      <c r="C251" s="76">
        <v>774</v>
      </c>
      <c r="D251" s="77" t="s">
        <v>342</v>
      </c>
      <c r="E251" s="82">
        <v>1255</v>
      </c>
      <c r="F251" s="36"/>
      <c r="G25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1" s="35"/>
      <c r="I25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1" s="36"/>
      <c r="K25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2" spans="1:11" s="3" customFormat="1" ht="18" customHeight="1" x14ac:dyDescent="0.25">
      <c r="A252" s="69" t="s">
        <v>56</v>
      </c>
      <c r="B252" s="70"/>
      <c r="C252" s="70"/>
      <c r="D252" s="70"/>
      <c r="E252" s="30"/>
      <c r="F252" s="50">
        <f>SUM(F253:F276)</f>
        <v>0</v>
      </c>
      <c r="G252" s="51">
        <f>SUM(G253:G276)</f>
        <v>0</v>
      </c>
      <c r="H252" s="31"/>
      <c r="I252" s="31"/>
      <c r="J252" s="50">
        <f>SUM(J253:J276)</f>
        <v>0</v>
      </c>
      <c r="K252" s="51">
        <f>SUM(K253:K276)</f>
        <v>0</v>
      </c>
    </row>
    <row r="253" spans="1:11" ht="18" customHeight="1" x14ac:dyDescent="0.25">
      <c r="A253" s="10" t="s">
        <v>29</v>
      </c>
      <c r="B253" s="11" t="s">
        <v>50</v>
      </c>
      <c r="C253" s="11"/>
      <c r="D253" s="11"/>
      <c r="E253" s="27">
        <v>534</v>
      </c>
      <c r="F253" s="35"/>
      <c r="G25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3" s="35"/>
      <c r="I25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3" s="35"/>
      <c r="K25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4" spans="1:11" ht="18" customHeight="1" x14ac:dyDescent="0.25">
      <c r="A254" s="14" t="s">
        <v>358</v>
      </c>
      <c r="B254" s="15" t="s">
        <v>50</v>
      </c>
      <c r="C254" s="15"/>
      <c r="D254" s="15"/>
      <c r="E254" s="27">
        <v>327</v>
      </c>
      <c r="F254" s="35"/>
      <c r="G25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4" s="35"/>
      <c r="I25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4" s="35"/>
      <c r="K25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5" spans="1:11" ht="18" customHeight="1" x14ac:dyDescent="0.25">
      <c r="A255" s="12" t="s">
        <v>30</v>
      </c>
      <c r="B255" s="13" t="s">
        <v>50</v>
      </c>
      <c r="C255" s="13"/>
      <c r="D255" s="13"/>
      <c r="E255" s="27">
        <v>510</v>
      </c>
      <c r="F255" s="35"/>
      <c r="G25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5" s="35"/>
      <c r="I25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5" s="35"/>
      <c r="K25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6" spans="1:11" ht="18" customHeight="1" x14ac:dyDescent="0.25">
      <c r="A256" s="12" t="s">
        <v>31</v>
      </c>
      <c r="B256" s="13" t="s">
        <v>50</v>
      </c>
      <c r="C256" s="13"/>
      <c r="D256" s="13"/>
      <c r="E256" s="27">
        <v>336</v>
      </c>
      <c r="F256" s="35"/>
      <c r="G25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6" s="35"/>
      <c r="I25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6" s="35"/>
      <c r="K25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7" spans="1:11" ht="18" customHeight="1" x14ac:dyDescent="0.25">
      <c r="A257" s="12" t="s">
        <v>32</v>
      </c>
      <c r="B257" s="13" t="s">
        <v>50</v>
      </c>
      <c r="C257" s="13"/>
      <c r="D257" s="13"/>
      <c r="E257" s="27">
        <v>398</v>
      </c>
      <c r="F257" s="35"/>
      <c r="G25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7" s="35"/>
      <c r="I257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7" s="35"/>
      <c r="K25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8" spans="1:11" ht="18" customHeight="1" x14ac:dyDescent="0.25">
      <c r="A258" s="12" t="s">
        <v>33</v>
      </c>
      <c r="B258" s="13" t="s">
        <v>50</v>
      </c>
      <c r="C258" s="13"/>
      <c r="D258" s="13"/>
      <c r="E258" s="27">
        <v>463</v>
      </c>
      <c r="F258" s="35"/>
      <c r="G25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8" s="35"/>
      <c r="I25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8" s="35"/>
      <c r="K25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59" spans="1:11" ht="18" customHeight="1" x14ac:dyDescent="0.25">
      <c r="A259" s="12" t="s">
        <v>34</v>
      </c>
      <c r="B259" s="13" t="s">
        <v>50</v>
      </c>
      <c r="C259" s="13"/>
      <c r="D259" s="13"/>
      <c r="E259" s="27">
        <v>1840</v>
      </c>
      <c r="F259" s="35"/>
      <c r="G25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59" s="35"/>
      <c r="I259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59" s="35"/>
      <c r="K25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0" spans="1:11" ht="18" customHeight="1" x14ac:dyDescent="0.25">
      <c r="A260" s="12" t="s">
        <v>35</v>
      </c>
      <c r="B260" s="13" t="s">
        <v>50</v>
      </c>
      <c r="C260" s="13"/>
      <c r="D260" s="13"/>
      <c r="E260" s="27">
        <v>276</v>
      </c>
      <c r="F260" s="35"/>
      <c r="G26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0" s="35"/>
      <c r="I26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0" s="35"/>
      <c r="K26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1" spans="1:11" ht="18" customHeight="1" x14ac:dyDescent="0.25">
      <c r="A261" s="14" t="s">
        <v>359</v>
      </c>
      <c r="B261" s="15" t="s">
        <v>50</v>
      </c>
      <c r="C261" s="15"/>
      <c r="D261" s="15"/>
      <c r="E261" s="27">
        <v>84</v>
      </c>
      <c r="F261" s="35"/>
      <c r="G26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1" s="35"/>
      <c r="I26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1" s="35"/>
      <c r="K26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2" spans="1:11" ht="18" customHeight="1" x14ac:dyDescent="0.25">
      <c r="A262" s="14" t="s">
        <v>360</v>
      </c>
      <c r="B262" s="15" t="s">
        <v>50</v>
      </c>
      <c r="C262" s="15"/>
      <c r="D262" s="15"/>
      <c r="E262" s="27">
        <v>36</v>
      </c>
      <c r="F262" s="35"/>
      <c r="G26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2" s="35"/>
      <c r="I262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2" s="35"/>
      <c r="K26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3" spans="1:11" ht="18" customHeight="1" x14ac:dyDescent="0.25">
      <c r="A263" s="10" t="s">
        <v>36</v>
      </c>
      <c r="B263" s="11" t="s">
        <v>50</v>
      </c>
      <c r="C263" s="11"/>
      <c r="D263" s="11"/>
      <c r="E263" s="27">
        <v>147</v>
      </c>
      <c r="F263" s="35"/>
      <c r="G26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3" s="35"/>
      <c r="I26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3" s="35"/>
      <c r="K26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4" spans="1:11" ht="18" customHeight="1" x14ac:dyDescent="0.25">
      <c r="A264" s="12" t="s">
        <v>37</v>
      </c>
      <c r="B264" s="13" t="s">
        <v>50</v>
      </c>
      <c r="C264" s="13"/>
      <c r="D264" s="13"/>
      <c r="E264" s="27">
        <v>83</v>
      </c>
      <c r="F264" s="35"/>
      <c r="G26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4" s="35"/>
      <c r="I26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4" s="35"/>
      <c r="K26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5" spans="1:11" ht="18" customHeight="1" x14ac:dyDescent="0.25">
      <c r="A265" s="14"/>
      <c r="B265" s="15"/>
      <c r="C265" s="15"/>
      <c r="D265" s="15"/>
      <c r="E265" s="27"/>
      <c r="F265" s="35"/>
      <c r="G26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5" s="35"/>
      <c r="I26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5" s="35"/>
      <c r="K26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6" spans="1:11" ht="18" customHeight="1" x14ac:dyDescent="0.25">
      <c r="A266" s="12" t="s">
        <v>38</v>
      </c>
      <c r="B266" s="13" t="s">
        <v>50</v>
      </c>
      <c r="C266" s="13"/>
      <c r="D266" s="13"/>
      <c r="E266" s="27">
        <v>835</v>
      </c>
      <c r="F266" s="35"/>
      <c r="G26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6" s="35"/>
      <c r="I26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6" s="35"/>
      <c r="K26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7" spans="1:11" ht="18" customHeight="1" x14ac:dyDescent="0.25">
      <c r="A267" s="12" t="s">
        <v>39</v>
      </c>
      <c r="B267" s="13" t="s">
        <v>50</v>
      </c>
      <c r="C267" s="13"/>
      <c r="D267" s="13"/>
      <c r="E267" s="27">
        <v>236</v>
      </c>
      <c r="F267" s="35"/>
      <c r="G267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7" s="35"/>
      <c r="I267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7" s="35"/>
      <c r="K267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8" spans="1:11" ht="18" customHeight="1" x14ac:dyDescent="0.25">
      <c r="A268" s="10" t="s">
        <v>40</v>
      </c>
      <c r="B268" s="11" t="s">
        <v>50</v>
      </c>
      <c r="C268" s="11"/>
      <c r="D268" s="11"/>
      <c r="E268" s="27">
        <v>10.77</v>
      </c>
      <c r="F268" s="35"/>
      <c r="G268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8" s="35"/>
      <c r="I268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8" s="35"/>
      <c r="K268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69" spans="1:11" ht="18" customHeight="1" x14ac:dyDescent="0.25">
      <c r="A269" s="12" t="s">
        <v>41</v>
      </c>
      <c r="B269" s="13" t="s">
        <v>50</v>
      </c>
      <c r="C269" s="13"/>
      <c r="D269" s="13"/>
      <c r="E269" s="27">
        <v>17.79</v>
      </c>
      <c r="F269" s="35"/>
      <c r="G269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69" s="35"/>
      <c r="I269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69" s="35"/>
      <c r="K269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0" spans="1:11" ht="18" customHeight="1" x14ac:dyDescent="0.25">
      <c r="A270" s="12" t="s">
        <v>42</v>
      </c>
      <c r="B270" s="13" t="s">
        <v>50</v>
      </c>
      <c r="C270" s="13"/>
      <c r="D270" s="13"/>
      <c r="E270" s="27">
        <v>12.81</v>
      </c>
      <c r="F270" s="35"/>
      <c r="G270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0" s="35"/>
      <c r="I270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0" s="35"/>
      <c r="K270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1" spans="1:11" ht="18" customHeight="1" x14ac:dyDescent="0.25">
      <c r="A271" s="12" t="s">
        <v>43</v>
      </c>
      <c r="B271" s="13" t="s">
        <v>50</v>
      </c>
      <c r="C271" s="13"/>
      <c r="D271" s="13"/>
      <c r="E271" s="27">
        <v>12.81</v>
      </c>
      <c r="F271" s="35"/>
      <c r="G271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1" s="35"/>
      <c r="I271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1" s="35"/>
      <c r="K271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2" spans="1:11" ht="18" customHeight="1" x14ac:dyDescent="0.25">
      <c r="A272" s="12" t="s">
        <v>44</v>
      </c>
      <c r="B272" s="13" t="s">
        <v>50</v>
      </c>
      <c r="C272" s="13"/>
      <c r="D272" s="13"/>
      <c r="E272" s="27">
        <v>12.81</v>
      </c>
      <c r="F272" s="35"/>
      <c r="G272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2" s="35"/>
      <c r="I272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2" s="35"/>
      <c r="K272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3" spans="1:11" ht="18" customHeight="1" x14ac:dyDescent="0.25">
      <c r="A273" s="12" t="s">
        <v>45</v>
      </c>
      <c r="B273" s="13" t="s">
        <v>50</v>
      </c>
      <c r="C273" s="13"/>
      <c r="D273" s="13"/>
      <c r="E273" s="27">
        <v>1</v>
      </c>
      <c r="F273" s="35"/>
      <c r="G273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3" s="35"/>
      <c r="I273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3" s="35"/>
      <c r="K273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4" spans="1:11" ht="18" customHeight="1" x14ac:dyDescent="0.25">
      <c r="A274" s="12" t="s">
        <v>46</v>
      </c>
      <c r="B274" s="13" t="s">
        <v>50</v>
      </c>
      <c r="C274" s="13"/>
      <c r="D274" s="13"/>
      <c r="E274" s="27">
        <v>1</v>
      </c>
      <c r="F274" s="35"/>
      <c r="G274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4" s="35"/>
      <c r="I274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4" s="35"/>
      <c r="K274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5" spans="1:11" ht="18" customHeight="1" x14ac:dyDescent="0.25">
      <c r="A275" s="10"/>
      <c r="B275" s="11"/>
      <c r="C275" s="11"/>
      <c r="D275" s="11"/>
      <c r="E275" s="27"/>
      <c r="F275" s="35"/>
      <c r="G275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5" s="35"/>
      <c r="I275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5" s="35"/>
      <c r="K275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6" spans="1:11" ht="18" customHeight="1" x14ac:dyDescent="0.25">
      <c r="A276" s="10" t="s">
        <v>47</v>
      </c>
      <c r="B276" s="11" t="s">
        <v>51</v>
      </c>
      <c r="C276" s="11"/>
      <c r="D276" s="11"/>
      <c r="E276" s="27">
        <v>84</v>
      </c>
      <c r="F276" s="35"/>
      <c r="G276" s="26" t="str">
        <f>IF(Tabuľka3[[#This Row],[Koeficient štandardného výstupu v EUR  na mernú jednotku]]*Tabuľka3[[#This Row],[počet/výmera v čase predloženia ŽoNFP6]]=0,"",Tabuľka3[[#This Row],[Koeficient štandardného výstupu v EUR  na mernú jednotku]]*Tabuľka3[[#This Row],[počet/výmera v čase predloženia ŽoNFP6]])</f>
        <v/>
      </c>
      <c r="H276" s="35"/>
      <c r="I276">
        <f>IF(AND(Tabuľka3[[#This Row],[počet/výmera v čase predloženia ŽoNFP6]]&gt;0,Tabuľka3[[#This Row],[Okres umiestnenia  poľnohospodárskej pôdy/okres registrácie chovu zvierat]]=""),1,IF(AND(Tabuľka3[[#This Row],[Okres umiestnenia  poľnohospodárskej pôdy/okres registrácie chovu zvierat]]&lt;&gt;"",Tabuľka3[[#This Row],[počet/výmera v čase predloženia ŽoNFP6]]=""),1,0))</f>
        <v>0</v>
      </c>
      <c r="J276" s="35"/>
      <c r="K276" s="26" t="str">
        <f>IF(Tabuľka3[[#This Row],[Koeficient štandardného výstupu v EUR  na mernú jednotku]]*Tabuľka3[[#This Row],[počet/výmera podľa podnikateľského plánu]]=0,"",Tabuľka3[[#This Row],[Koeficient štandardného výstupu v EUR  na mernú jednotku]]*Tabuľka3[[#This Row],[počet/výmera podľa podnikateľského plánu]])</f>
        <v/>
      </c>
    </row>
    <row r="277" spans="1:11" ht="18" customHeight="1" x14ac:dyDescent="0.25">
      <c r="A277" s="21" t="s">
        <v>57</v>
      </c>
      <c r="B277" s="22"/>
      <c r="C277" s="22"/>
      <c r="D277" s="22"/>
      <c r="E277" s="23"/>
      <c r="F277" s="24"/>
      <c r="G277" s="25">
        <f>SUM(G253:G276,G8:G251)</f>
        <v>0</v>
      </c>
      <c r="H277" s="24"/>
      <c r="I277" s="24"/>
      <c r="J277" s="24"/>
      <c r="K277" s="25">
        <f>SUM(K253:K276,K8:K251)</f>
        <v>0</v>
      </c>
    </row>
    <row r="278" spans="1:11" x14ac:dyDescent="0.25">
      <c r="A278" s="96" t="str">
        <f>IF(AND(Tabuľka3[[#Totals],[Dosiahnutý štandardný výstup v čase predloženia ŽoNFP5]]=0,Tabuľka3[[#Totals],[Dosiahnutý štandardný výstup podľa podnikateľského plánu]]=0),"",IF(AND(Tabuľka3[[#Totals],[Dosiahnutý štandardný výstup v čase predloženia ŽoNFP5]]=0,Tabuľka3[[#Totals],[Dosiahnutý štandardný výstup podľa podnikateľského plánu]]&gt;0),"",IF(AND(Tabuľka3[[#Totals],[Dosiahnutý štandardný výstup v čase predloženia ŽoNFP5]]&gt;0,Tabuľka3[[#Totals],[Dosiahnutý štandardný výstup podľa podnikateľského plánu]]=0),"",IF(Tabuľka3[[#Totals],[Dosiahnutý štandardný výstup podľa podnikateľského plánu]]&lt;Tabuľka3[[#Totals],[Dosiahnutý štandardný výstup v čase predloženia ŽoNFP5]],"hodnota štandardného výstupu podnikateľského plánu nedosahuje hodnotu štandardného výstupu pri podaní ŽoNFP",""))))</f>
        <v/>
      </c>
      <c r="B278" s="96"/>
      <c r="C278" s="96"/>
      <c r="D278" s="96"/>
      <c r="E278" s="96"/>
      <c r="F278" s="96"/>
    </row>
    <row r="279" spans="1:11" s="3" customFormat="1" x14ac:dyDescent="0.25">
      <c r="A279" s="4"/>
      <c r="B279" s="4"/>
      <c r="C279" s="4"/>
      <c r="D279" s="4"/>
    </row>
    <row r="280" spans="1:11" s="3" customFormat="1" x14ac:dyDescent="0.25">
      <c r="A280" s="97" t="str">
        <f>IF(Tabuľka3[[#Totals],[Dosiahnutý štandardný výstup v čase predloženia ŽoNFP5]]=0,"nie sú vyplnené hodnoty v čase predloženia ŽoNFP","")</f>
        <v>nie sú vyplnené hodnoty v čase predloženia ŽoNFP</v>
      </c>
      <c r="B280" s="97"/>
      <c r="C280" s="56"/>
      <c r="D280" s="56"/>
    </row>
    <row r="281" spans="1:11" s="3" customFormat="1" x14ac:dyDescent="0.25">
      <c r="A281" s="97" t="str">
        <f>IF(Tabuľka3[[#Totals],[Dosiahnutý štandardný výstup v čase predloženia ŽoNFP5]]=0,"",IF(Tabuľka3[[#Totals],[Dosiahnutý štandardný výstup v čase predloženia ŽoNFP5]]&lt;10000,"hodnota štandardného výstupu pri predložení ŽoNFP nedosahuje minimálnu hranicu",IF(Tabuľka3[[#Totals],[Dosiahnutý štandardný výstup v čase predloženia ŽoNFP5]]&gt;50000,"hodnota štandardného výstupu pri predložení ŽoNFP presahuje maximálnu hranicu","")))</f>
        <v/>
      </c>
      <c r="B281" s="97"/>
      <c r="C281" s="56"/>
      <c r="D281" s="56"/>
    </row>
    <row r="282" spans="1:11" s="3" customFormat="1" x14ac:dyDescent="0.25">
      <c r="A282" s="96" t="str">
        <f>IF(Tabuľka3[[#Totals],[Dosiahnutý štandardný výstup podľa podnikateľského plánu]]=0,"nie sú vyplnené hodnoty podnikateľského plánu","")</f>
        <v>nie sú vyplnené hodnoty podnikateľského plánu</v>
      </c>
      <c r="B282" s="96"/>
      <c r="C282" s="57"/>
      <c r="D282" s="57"/>
    </row>
    <row r="283" spans="1:11" ht="17.25" customHeight="1" x14ac:dyDescent="0.25">
      <c r="A283" s="93" t="s">
        <v>58</v>
      </c>
      <c r="B283" s="93"/>
      <c r="C283" s="93"/>
      <c r="D283" s="93"/>
      <c r="E283" s="93"/>
      <c r="F283" s="93"/>
      <c r="G283" s="93"/>
    </row>
    <row r="284" spans="1:11" x14ac:dyDescent="0.25">
      <c r="A284" s="93" t="s">
        <v>364</v>
      </c>
      <c r="B284" s="93"/>
      <c r="C284" s="93"/>
      <c r="D284" s="93"/>
      <c r="E284" s="93"/>
      <c r="F284" s="93"/>
      <c r="G284" s="93"/>
    </row>
    <row r="285" spans="1:11" ht="13.5" customHeight="1" x14ac:dyDescent="0.25">
      <c r="A285" s="93" t="s">
        <v>368</v>
      </c>
      <c r="B285" s="93"/>
      <c r="C285" s="93"/>
      <c r="D285" s="93"/>
      <c r="E285" s="93"/>
      <c r="F285" s="93"/>
      <c r="G285" s="93"/>
    </row>
    <row r="286" spans="1:11" x14ac:dyDescent="0.25">
      <c r="A286" s="93" t="s">
        <v>367</v>
      </c>
      <c r="B286" s="93"/>
      <c r="C286" s="93"/>
      <c r="D286" s="93"/>
      <c r="E286" s="93"/>
      <c r="F286" s="93"/>
      <c r="G286" s="93"/>
    </row>
    <row r="287" spans="1:11" ht="42" customHeight="1" x14ac:dyDescent="0.25">
      <c r="A287" s="93" t="s">
        <v>370</v>
      </c>
      <c r="B287" s="93"/>
      <c r="C287" s="93"/>
      <c r="D287" s="93"/>
      <c r="E287" s="93"/>
      <c r="F287" s="93"/>
      <c r="G287" s="93"/>
    </row>
    <row r="288" spans="1:11" x14ac:dyDescent="0.25">
      <c r="A288" s="94" t="s">
        <v>356</v>
      </c>
      <c r="B288" s="93"/>
      <c r="C288" s="93"/>
      <c r="D288" s="93"/>
      <c r="E288" s="93"/>
      <c r="F288" s="93"/>
      <c r="G288" s="93"/>
    </row>
    <row r="289" spans="1:7" x14ac:dyDescent="0.25">
      <c r="A289" s="93"/>
      <c r="B289" s="93"/>
      <c r="C289" s="93"/>
      <c r="D289" s="93"/>
      <c r="E289" s="93"/>
      <c r="F289" s="93"/>
      <c r="G289" s="93"/>
    </row>
    <row r="290" spans="1:7" ht="18" customHeight="1" x14ac:dyDescent="0.25">
      <c r="A290" s="93"/>
      <c r="B290" s="93"/>
      <c r="C290" s="93"/>
      <c r="D290" s="93"/>
      <c r="E290" s="93"/>
      <c r="F290" s="93"/>
      <c r="G290" s="93"/>
    </row>
    <row r="291" spans="1:7" x14ac:dyDescent="0.25">
      <c r="A291" s="93"/>
      <c r="B291" s="93"/>
      <c r="C291" s="93"/>
      <c r="D291" s="93"/>
      <c r="E291" s="93"/>
      <c r="F291" s="93"/>
      <c r="G291" s="93"/>
    </row>
    <row r="292" spans="1:7" ht="15.95" customHeight="1" x14ac:dyDescent="0.25">
      <c r="A292" s="93"/>
      <c r="B292" s="93"/>
      <c r="C292" s="93"/>
      <c r="D292" s="93"/>
      <c r="E292" s="93"/>
      <c r="F292" s="93"/>
      <c r="G292" s="93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60" priority="20" operator="equal">
      <formula>"nie sú vyplnené hodnoty v čase predloženia ŽoNFP"</formula>
    </cfRule>
  </conditionalFormatting>
  <conditionalFormatting sqref="A281">
    <cfRule type="cellIs" dxfId="59" priority="18" operator="equal">
      <formula>"hodnota štandardného výstupu pri predložení ŽoNFP presahuje maximálnu hranicu"</formula>
    </cfRule>
    <cfRule type="cellIs" dxfId="58" priority="19" operator="equal">
      <formula>"hodnota štandardného výstupu pri predložení ŽoNFP nedosahuje minimálnu hranicu"</formula>
    </cfRule>
  </conditionalFormatting>
  <conditionalFormatting sqref="F8:F276">
    <cfRule type="expression" dxfId="57" priority="17">
      <formula>I8=1</formula>
    </cfRule>
  </conditionalFormatting>
  <conditionalFormatting sqref="G8:G276">
    <cfRule type="expression" dxfId="56" priority="16">
      <formula>I8=1</formula>
    </cfRule>
  </conditionalFormatting>
  <conditionalFormatting sqref="J252">
    <cfRule type="expression" dxfId="55" priority="8">
      <formula>L252=1</formula>
    </cfRule>
  </conditionalFormatting>
  <conditionalFormatting sqref="K252 H8:H276">
    <cfRule type="expression" dxfId="54" priority="7">
      <formula>I8=1</formula>
    </cfRule>
  </conditionalFormatting>
  <conditionalFormatting sqref="A282:D282">
    <cfRule type="cellIs" dxfId="53" priority="5" operator="equal">
      <formula>"nie sú vyplnené hodnoty podnikateľského plánu"</formula>
    </cfRule>
  </conditionalFormatting>
  <conditionalFormatting sqref="A278:F278">
    <cfRule type="cellIs" dxfId="52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51" priority="3" operator="equal">
      <formula>"Počet chýb"</formula>
    </cfRule>
  </conditionalFormatting>
  <conditionalFormatting sqref="K1">
    <cfRule type="cellIs" dxfId="50" priority="1" operator="equal">
      <formula>""</formula>
    </cfRule>
    <cfRule type="cellIs" dxfId="49" priority="2" operator="greaterThan">
      <formula>0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253:H276 H8:H48 H50:H251">
      <formula1>$L$8:$L$31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6" orientation="landscape" r:id="rId1"/>
  <headerFooter>
    <oddFooter>&amp;C&amp;8&amp;P / &amp;N</oddFooter>
  </headerFooter>
  <ignoredErrors>
    <ignoredError sqref="G278 G7:G8 G252 K7 K252 G9:G49 G50:G240 K48:K49 G241:G251 K253:K276 K8:K47 K50:K251" calculatedColumn="1"/>
    <ignoredError sqref="G253 G254:G270 G271:G276" unlockedFormula="1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2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68.28515625" style="3" bestFit="1" customWidth="1"/>
    <col min="2" max="3" width="11.7109375" style="3" customWidth="1"/>
    <col min="4" max="4" width="63.28515625" style="3" customWidth="1"/>
    <col min="5" max="5" width="14.7109375" style="3" customWidth="1"/>
    <col min="6" max="6" width="15" style="3" customWidth="1"/>
    <col min="7" max="7" width="18.42578125" style="3" customWidth="1"/>
    <col min="8" max="8" width="22.5703125" style="3" customWidth="1"/>
    <col min="9" max="9" width="9.140625" style="3" hidden="1" customWidth="1"/>
    <col min="10" max="10" width="15" style="3" customWidth="1"/>
    <col min="11" max="11" width="18.42578125" style="3" customWidth="1"/>
    <col min="12" max="12" width="13.5703125" style="3" hidden="1" customWidth="1"/>
    <col min="13" max="14" width="9.140625" style="3" hidden="1" customWidth="1"/>
    <col min="15" max="16384" width="9.140625" style="3"/>
  </cols>
  <sheetData>
    <row r="1" spans="1:14" x14ac:dyDescent="0.25">
      <c r="A1" s="5" t="s">
        <v>374</v>
      </c>
      <c r="B1" s="5"/>
      <c r="C1" s="5"/>
      <c r="D1" s="5"/>
      <c r="J1" s="52" t="str">
        <f>IF(K1="","","Počet chýb")</f>
        <v/>
      </c>
      <c r="K1" s="53" t="str">
        <f>IF(SUM(I8:I276)=0,"",SUM(I8:I276))</f>
        <v/>
      </c>
    </row>
    <row r="2" spans="1:14" x14ac:dyDescent="0.25">
      <c r="A2" s="5"/>
      <c r="B2" s="5"/>
      <c r="C2" s="5"/>
      <c r="D2" s="5"/>
    </row>
    <row r="3" spans="1:14" x14ac:dyDescent="0.25">
      <c r="A3" s="32" t="s">
        <v>59</v>
      </c>
      <c r="B3" s="101"/>
      <c r="C3" s="101"/>
      <c r="D3" s="101"/>
      <c r="E3" s="101"/>
      <c r="F3" s="101"/>
      <c r="G3" s="101"/>
      <c r="H3" s="101"/>
    </row>
    <row r="4" spans="1:14" x14ac:dyDescent="0.25">
      <c r="A4" s="32" t="s">
        <v>60</v>
      </c>
      <c r="B4" s="99"/>
      <c r="C4" s="99"/>
      <c r="D4" s="99"/>
      <c r="E4" s="99"/>
      <c r="F4" s="99"/>
      <c r="G4" s="99"/>
    </row>
    <row r="6" spans="1:14" ht="63.75" x14ac:dyDescent="0.25">
      <c r="A6" s="16" t="s">
        <v>54</v>
      </c>
      <c r="B6" s="17" t="s">
        <v>52</v>
      </c>
      <c r="C6" s="17" t="s">
        <v>145</v>
      </c>
      <c r="D6" s="17" t="s">
        <v>146</v>
      </c>
      <c r="E6" s="17" t="s">
        <v>53</v>
      </c>
      <c r="F6" s="17" t="s">
        <v>349</v>
      </c>
      <c r="G6" s="17" t="s">
        <v>350</v>
      </c>
      <c r="H6" s="37" t="s">
        <v>140</v>
      </c>
      <c r="I6" s="45" t="s">
        <v>143</v>
      </c>
      <c r="J6" s="37" t="s">
        <v>352</v>
      </c>
      <c r="K6" s="37" t="s">
        <v>351</v>
      </c>
      <c r="N6" s="3" t="s">
        <v>141</v>
      </c>
    </row>
    <row r="7" spans="1:14" ht="15.75" x14ac:dyDescent="0.25">
      <c r="A7" s="6" t="s">
        <v>55</v>
      </c>
      <c r="B7" s="7"/>
      <c r="C7" s="7"/>
      <c r="D7" s="7"/>
      <c r="E7" s="8"/>
      <c r="F7" s="49">
        <f>SUM(F8:F251)</f>
        <v>0</v>
      </c>
      <c r="G7" s="49">
        <f>SUM(G8:G251)</f>
        <v>0</v>
      </c>
      <c r="H7" s="9"/>
      <c r="I7" s="9"/>
      <c r="J7" s="49">
        <f>SUM(J8:J251)</f>
        <v>0</v>
      </c>
      <c r="K7" s="49">
        <f>SUM(K8:K251)</f>
        <v>0</v>
      </c>
      <c r="L7" s="33" t="s">
        <v>116</v>
      </c>
      <c r="M7" s="38">
        <f t="shared" ref="M7:M23" si="0">SUMIFS($F$8:$F$251,$H$8:$H$251,L7)</f>
        <v>0</v>
      </c>
      <c r="N7" s="41">
        <f t="shared" ref="N7:N23" si="1">IFERROR(M7/$M$246,0)</f>
        <v>0</v>
      </c>
    </row>
    <row r="8" spans="1:14" ht="18" customHeight="1" x14ac:dyDescent="0.25">
      <c r="A8" s="75" t="s">
        <v>147</v>
      </c>
      <c r="B8" s="13" t="s">
        <v>48</v>
      </c>
      <c r="C8" s="76">
        <v>116</v>
      </c>
      <c r="D8" s="77" t="s">
        <v>148</v>
      </c>
      <c r="E8" s="84">
        <v>555</v>
      </c>
      <c r="F8" s="19"/>
      <c r="G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" s="35"/>
      <c r="I8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" s="19"/>
      <c r="K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" s="33" t="s">
        <v>117</v>
      </c>
      <c r="M8" s="38">
        <f t="shared" si="0"/>
        <v>0</v>
      </c>
      <c r="N8" s="41">
        <f t="shared" si="1"/>
        <v>0</v>
      </c>
    </row>
    <row r="9" spans="1:14" ht="18" customHeight="1" x14ac:dyDescent="0.25">
      <c r="A9" s="75" t="s">
        <v>147</v>
      </c>
      <c r="B9" s="13" t="s">
        <v>48</v>
      </c>
      <c r="C9" s="76">
        <v>102</v>
      </c>
      <c r="D9" s="77" t="s">
        <v>149</v>
      </c>
      <c r="E9" s="84">
        <v>555</v>
      </c>
      <c r="F9" s="19"/>
      <c r="G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" s="35"/>
      <c r="I9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" s="19"/>
      <c r="K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" s="33" t="s">
        <v>118</v>
      </c>
      <c r="M9" s="38">
        <f t="shared" si="0"/>
        <v>0</v>
      </c>
      <c r="N9" s="41">
        <f t="shared" si="1"/>
        <v>0</v>
      </c>
    </row>
    <row r="10" spans="1:14" ht="18" customHeight="1" x14ac:dyDescent="0.25">
      <c r="A10" s="75" t="s">
        <v>147</v>
      </c>
      <c r="B10" s="13" t="s">
        <v>48</v>
      </c>
      <c r="C10" s="76">
        <v>101</v>
      </c>
      <c r="D10" s="77" t="s">
        <v>150</v>
      </c>
      <c r="E10" s="84">
        <v>555</v>
      </c>
      <c r="F10" s="19"/>
      <c r="G1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" s="35"/>
      <c r="I10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" s="19"/>
      <c r="K1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" s="33" t="s">
        <v>119</v>
      </c>
      <c r="M10" s="38">
        <f t="shared" si="0"/>
        <v>0</v>
      </c>
      <c r="N10" s="41">
        <f t="shared" si="1"/>
        <v>0</v>
      </c>
    </row>
    <row r="11" spans="1:14" ht="18" customHeight="1" x14ac:dyDescent="0.25">
      <c r="A11" s="75" t="s">
        <v>0</v>
      </c>
      <c r="B11" s="13" t="s">
        <v>48</v>
      </c>
      <c r="C11" s="76">
        <v>103</v>
      </c>
      <c r="D11" s="77" t="s">
        <v>151</v>
      </c>
      <c r="E11" s="84">
        <v>617</v>
      </c>
      <c r="F11" s="19"/>
      <c r="G1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" s="35"/>
      <c r="I11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" s="19"/>
      <c r="K1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" s="33" t="s">
        <v>120</v>
      </c>
      <c r="M11" s="38">
        <f t="shared" si="0"/>
        <v>0</v>
      </c>
      <c r="N11" s="41">
        <f t="shared" si="1"/>
        <v>0</v>
      </c>
    </row>
    <row r="12" spans="1:14" ht="18" customHeight="1" x14ac:dyDescent="0.25">
      <c r="A12" s="75" t="s">
        <v>1</v>
      </c>
      <c r="B12" s="13" t="s">
        <v>48</v>
      </c>
      <c r="C12" s="76">
        <v>104</v>
      </c>
      <c r="D12" s="77" t="s">
        <v>152</v>
      </c>
      <c r="E12" s="84">
        <v>454</v>
      </c>
      <c r="F12" s="19"/>
      <c r="G1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" s="35"/>
      <c r="I12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" s="19"/>
      <c r="K1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" s="33" t="s">
        <v>121</v>
      </c>
      <c r="M12" s="38">
        <f t="shared" si="0"/>
        <v>0</v>
      </c>
      <c r="N12" s="41">
        <f t="shared" si="1"/>
        <v>0</v>
      </c>
    </row>
    <row r="13" spans="1:14" ht="18" customHeight="1" x14ac:dyDescent="0.25">
      <c r="A13" s="75" t="s">
        <v>1</v>
      </c>
      <c r="B13" s="13" t="s">
        <v>48</v>
      </c>
      <c r="C13" s="76">
        <v>105</v>
      </c>
      <c r="D13" s="77" t="s">
        <v>153</v>
      </c>
      <c r="E13" s="84">
        <v>454</v>
      </c>
      <c r="F13" s="19"/>
      <c r="G1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" s="35"/>
      <c r="I13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" s="19"/>
      <c r="K1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" s="34" t="s">
        <v>122</v>
      </c>
      <c r="M13" s="38">
        <f t="shared" si="0"/>
        <v>0</v>
      </c>
      <c r="N13" s="41">
        <f t="shared" si="1"/>
        <v>0</v>
      </c>
    </row>
    <row r="14" spans="1:14" ht="18" customHeight="1" x14ac:dyDescent="0.25">
      <c r="A14" s="75" t="s">
        <v>2</v>
      </c>
      <c r="B14" s="13" t="s">
        <v>48</v>
      </c>
      <c r="C14" s="76">
        <v>107</v>
      </c>
      <c r="D14" s="77" t="s">
        <v>154</v>
      </c>
      <c r="E14" s="84">
        <v>496</v>
      </c>
      <c r="F14" s="19"/>
      <c r="G1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" s="35"/>
      <c r="I14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" s="19"/>
      <c r="K1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" s="33" t="s">
        <v>123</v>
      </c>
      <c r="M14" s="38">
        <f t="shared" si="0"/>
        <v>0</v>
      </c>
      <c r="N14" s="41">
        <f t="shared" si="1"/>
        <v>0</v>
      </c>
    </row>
    <row r="15" spans="1:14" ht="18" customHeight="1" x14ac:dyDescent="0.25">
      <c r="A15" s="75" t="s">
        <v>2</v>
      </c>
      <c r="B15" s="13" t="s">
        <v>48</v>
      </c>
      <c r="C15" s="76">
        <v>106</v>
      </c>
      <c r="D15" s="77" t="s">
        <v>155</v>
      </c>
      <c r="E15" s="84">
        <v>496</v>
      </c>
      <c r="F15" s="19"/>
      <c r="G1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" s="35"/>
      <c r="I15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" s="19"/>
      <c r="K1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" s="33" t="s">
        <v>124</v>
      </c>
      <c r="M15" s="38">
        <f t="shared" si="0"/>
        <v>0</v>
      </c>
      <c r="N15" s="41">
        <f t="shared" si="1"/>
        <v>0</v>
      </c>
    </row>
    <row r="16" spans="1:14" ht="18" customHeight="1" x14ac:dyDescent="0.25">
      <c r="A16" s="75" t="s">
        <v>3</v>
      </c>
      <c r="B16" s="13" t="s">
        <v>48</v>
      </c>
      <c r="C16" s="76">
        <v>108</v>
      </c>
      <c r="D16" s="77" t="s">
        <v>156</v>
      </c>
      <c r="E16" s="84">
        <v>336</v>
      </c>
      <c r="F16" s="19"/>
      <c r="G1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" s="35"/>
      <c r="I16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" s="19"/>
      <c r="K1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" s="33" t="s">
        <v>125</v>
      </c>
      <c r="M16" s="38">
        <f t="shared" si="0"/>
        <v>0</v>
      </c>
      <c r="N16" s="41">
        <f t="shared" si="1"/>
        <v>0</v>
      </c>
    </row>
    <row r="17" spans="1:14" ht="18" customHeight="1" x14ac:dyDescent="0.25">
      <c r="A17" s="75" t="s">
        <v>4</v>
      </c>
      <c r="B17" s="13" t="s">
        <v>48</v>
      </c>
      <c r="C17" s="76">
        <v>109</v>
      </c>
      <c r="D17" s="77" t="s">
        <v>157</v>
      </c>
      <c r="E17" s="84">
        <v>843</v>
      </c>
      <c r="F17" s="19"/>
      <c r="G1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" s="35"/>
      <c r="I17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" s="19"/>
      <c r="K1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" s="33" t="s">
        <v>126</v>
      </c>
      <c r="M17" s="38">
        <f t="shared" si="0"/>
        <v>0</v>
      </c>
      <c r="N17" s="41">
        <f t="shared" si="1"/>
        <v>0</v>
      </c>
    </row>
    <row r="18" spans="1:14" ht="18" customHeight="1" x14ac:dyDescent="0.25">
      <c r="A18" s="75" t="s">
        <v>5</v>
      </c>
      <c r="B18" s="13" t="s">
        <v>48</v>
      </c>
      <c r="C18" s="76">
        <v>112</v>
      </c>
      <c r="D18" s="77" t="s">
        <v>158</v>
      </c>
      <c r="E18" s="84">
        <v>526</v>
      </c>
      <c r="F18" s="19"/>
      <c r="G1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" s="35"/>
      <c r="I18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" s="19"/>
      <c r="K1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" s="33" t="s">
        <v>127</v>
      </c>
      <c r="M18" s="38">
        <f t="shared" si="0"/>
        <v>0</v>
      </c>
      <c r="N18" s="41">
        <f t="shared" si="1"/>
        <v>0</v>
      </c>
    </row>
    <row r="19" spans="1:14" ht="18" customHeight="1" x14ac:dyDescent="0.25">
      <c r="A19" s="75" t="s">
        <v>5</v>
      </c>
      <c r="B19" s="13" t="s">
        <v>48</v>
      </c>
      <c r="C19" s="76">
        <v>113</v>
      </c>
      <c r="D19" s="77" t="s">
        <v>159</v>
      </c>
      <c r="E19" s="84">
        <v>526</v>
      </c>
      <c r="F19" s="19"/>
      <c r="G1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" s="35"/>
      <c r="I19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" s="19"/>
      <c r="K1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" s="33" t="s">
        <v>128</v>
      </c>
      <c r="M19" s="38">
        <f t="shared" si="0"/>
        <v>0</v>
      </c>
      <c r="N19" s="41">
        <f t="shared" si="1"/>
        <v>0</v>
      </c>
    </row>
    <row r="20" spans="1:14" ht="18" customHeight="1" x14ac:dyDescent="0.25">
      <c r="A20" s="75" t="s">
        <v>5</v>
      </c>
      <c r="B20" s="13" t="s">
        <v>48</v>
      </c>
      <c r="C20" s="76">
        <v>114</v>
      </c>
      <c r="D20" s="77" t="s">
        <v>160</v>
      </c>
      <c r="E20" s="85">
        <v>526</v>
      </c>
      <c r="F20" s="19"/>
      <c r="G2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" s="35"/>
      <c r="I20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" s="19"/>
      <c r="K2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" s="34" t="s">
        <v>129</v>
      </c>
      <c r="M20" s="38">
        <f t="shared" si="0"/>
        <v>0</v>
      </c>
      <c r="N20" s="41">
        <f t="shared" si="1"/>
        <v>0</v>
      </c>
    </row>
    <row r="21" spans="1:14" ht="18" customHeight="1" x14ac:dyDescent="0.25">
      <c r="A21" s="75" t="s">
        <v>5</v>
      </c>
      <c r="B21" s="13" t="s">
        <v>48</v>
      </c>
      <c r="C21" s="76">
        <v>804</v>
      </c>
      <c r="D21" s="77" t="s">
        <v>161</v>
      </c>
      <c r="E21" s="84">
        <v>526</v>
      </c>
      <c r="F21" s="19"/>
      <c r="G2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" s="35"/>
      <c r="I21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" s="19"/>
      <c r="K2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" s="33" t="s">
        <v>130</v>
      </c>
      <c r="M21" s="38">
        <f t="shared" si="0"/>
        <v>0</v>
      </c>
      <c r="N21" s="41">
        <f t="shared" si="1"/>
        <v>0</v>
      </c>
    </row>
    <row r="22" spans="1:14" ht="18" customHeight="1" x14ac:dyDescent="0.25">
      <c r="A22" s="75" t="s">
        <v>5</v>
      </c>
      <c r="B22" s="13" t="s">
        <v>48</v>
      </c>
      <c r="C22" s="76">
        <v>672</v>
      </c>
      <c r="D22" s="77" t="s">
        <v>162</v>
      </c>
      <c r="E22" s="84">
        <v>526</v>
      </c>
      <c r="F22" s="19"/>
      <c r="G2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" s="35"/>
      <c r="I22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" s="19"/>
      <c r="K2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" s="33" t="s">
        <v>131</v>
      </c>
      <c r="M22" s="38">
        <f t="shared" si="0"/>
        <v>0</v>
      </c>
      <c r="N22" s="41">
        <f t="shared" si="1"/>
        <v>0</v>
      </c>
    </row>
    <row r="23" spans="1:14" ht="18" customHeight="1" x14ac:dyDescent="0.25">
      <c r="A23" s="75" t="s">
        <v>5</v>
      </c>
      <c r="B23" s="13" t="s">
        <v>48</v>
      </c>
      <c r="C23" s="76">
        <v>665</v>
      </c>
      <c r="D23" s="77" t="s">
        <v>163</v>
      </c>
      <c r="E23" s="84">
        <v>526</v>
      </c>
      <c r="F23" s="19"/>
      <c r="G2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" s="35"/>
      <c r="I23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" s="19"/>
      <c r="K2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" s="33" t="s">
        <v>132</v>
      </c>
      <c r="M23" s="38">
        <f t="shared" si="0"/>
        <v>0</v>
      </c>
      <c r="N23" s="41">
        <f t="shared" si="1"/>
        <v>0</v>
      </c>
    </row>
    <row r="24" spans="1:14" ht="18" customHeight="1" x14ac:dyDescent="0.25">
      <c r="A24" s="75" t="s">
        <v>6</v>
      </c>
      <c r="B24" s="13" t="s">
        <v>48</v>
      </c>
      <c r="C24" s="76">
        <v>303</v>
      </c>
      <c r="D24" s="77" t="s">
        <v>164</v>
      </c>
      <c r="E24" s="84">
        <v>304</v>
      </c>
      <c r="F24" s="19"/>
      <c r="G2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" s="35"/>
      <c r="I2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" s="19"/>
      <c r="K2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" s="33" t="s">
        <v>133</v>
      </c>
      <c r="M24" s="38"/>
      <c r="N24" s="41"/>
    </row>
    <row r="25" spans="1:14" ht="18" customHeight="1" x14ac:dyDescent="0.25">
      <c r="A25" s="75" t="s">
        <v>6</v>
      </c>
      <c r="B25" s="13" t="s">
        <v>48</v>
      </c>
      <c r="C25" s="76">
        <v>812</v>
      </c>
      <c r="D25" s="77" t="s">
        <v>165</v>
      </c>
      <c r="E25" s="84">
        <v>304</v>
      </c>
      <c r="F25" s="19"/>
      <c r="G2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" s="35"/>
      <c r="I2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" s="19"/>
      <c r="K2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" s="33" t="s">
        <v>134</v>
      </c>
      <c r="M25" s="38"/>
      <c r="N25" s="41"/>
    </row>
    <row r="26" spans="1:14" ht="18" customHeight="1" x14ac:dyDescent="0.25">
      <c r="A26" s="75" t="s">
        <v>6</v>
      </c>
      <c r="B26" s="13" t="s">
        <v>48</v>
      </c>
      <c r="C26" s="76">
        <v>823</v>
      </c>
      <c r="D26" s="77" t="s">
        <v>166</v>
      </c>
      <c r="E26" s="84">
        <v>304</v>
      </c>
      <c r="F26" s="19"/>
      <c r="G2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" s="35"/>
      <c r="I2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" s="19"/>
      <c r="K2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" s="33" t="s">
        <v>135</v>
      </c>
      <c r="M26" s="38"/>
      <c r="N26" s="41"/>
    </row>
    <row r="27" spans="1:14" ht="18" customHeight="1" x14ac:dyDescent="0.25">
      <c r="A27" s="75" t="s">
        <v>6</v>
      </c>
      <c r="B27" s="13" t="s">
        <v>48</v>
      </c>
      <c r="C27" s="76">
        <v>824</v>
      </c>
      <c r="D27" s="77" t="s">
        <v>167</v>
      </c>
      <c r="E27" s="84">
        <v>304</v>
      </c>
      <c r="F27" s="19"/>
      <c r="G2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" s="35"/>
      <c r="I2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" s="19"/>
      <c r="K2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" s="33" t="s">
        <v>136</v>
      </c>
      <c r="M27" s="38"/>
      <c r="N27" s="41"/>
    </row>
    <row r="28" spans="1:14" ht="18" customHeight="1" x14ac:dyDescent="0.25">
      <c r="A28" s="75" t="s">
        <v>6</v>
      </c>
      <c r="B28" s="13" t="s">
        <v>48</v>
      </c>
      <c r="C28" s="76">
        <v>825</v>
      </c>
      <c r="D28" s="77" t="s">
        <v>168</v>
      </c>
      <c r="E28" s="84">
        <v>304</v>
      </c>
      <c r="F28" s="19"/>
      <c r="G2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8" s="35"/>
      <c r="I2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8" s="19"/>
      <c r="K2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8" s="33" t="s">
        <v>137</v>
      </c>
      <c r="M28" s="38"/>
      <c r="N28" s="41"/>
    </row>
    <row r="29" spans="1:14" ht="18" customHeight="1" x14ac:dyDescent="0.25">
      <c r="A29" s="75" t="s">
        <v>6</v>
      </c>
      <c r="B29" s="13" t="s">
        <v>48</v>
      </c>
      <c r="C29" s="76">
        <v>302</v>
      </c>
      <c r="D29" s="77" t="s">
        <v>169</v>
      </c>
      <c r="E29" s="84">
        <v>304</v>
      </c>
      <c r="F29" s="19"/>
      <c r="G2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9" s="35"/>
      <c r="I2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9" s="19"/>
      <c r="K2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9" s="33" t="s">
        <v>138</v>
      </c>
      <c r="M29" s="38"/>
      <c r="N29" s="41"/>
    </row>
    <row r="30" spans="1:14" ht="18" customHeight="1" x14ac:dyDescent="0.25">
      <c r="A30" s="75" t="s">
        <v>6</v>
      </c>
      <c r="B30" s="13" t="s">
        <v>48</v>
      </c>
      <c r="C30" s="76">
        <v>608</v>
      </c>
      <c r="D30" s="77" t="s">
        <v>170</v>
      </c>
      <c r="E30" s="84">
        <v>304</v>
      </c>
      <c r="F30" s="19"/>
      <c r="G3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0" s="35"/>
      <c r="I3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0" s="19"/>
      <c r="K3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0" s="33" t="s">
        <v>139</v>
      </c>
      <c r="M30" s="38"/>
      <c r="N30" s="41"/>
    </row>
    <row r="31" spans="1:14" ht="18" customHeight="1" x14ac:dyDescent="0.25">
      <c r="A31" s="75" t="s">
        <v>6</v>
      </c>
      <c r="B31" s="13" t="s">
        <v>48</v>
      </c>
      <c r="C31" s="76">
        <v>735</v>
      </c>
      <c r="D31" s="77" t="s">
        <v>171</v>
      </c>
      <c r="E31" s="84">
        <v>304</v>
      </c>
      <c r="F31" s="19"/>
      <c r="G3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1" s="35"/>
      <c r="I3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1" s="19"/>
      <c r="K3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1" s="33"/>
      <c r="M31" s="38"/>
      <c r="N31" s="41"/>
    </row>
    <row r="32" spans="1:14" ht="18" customHeight="1" x14ac:dyDescent="0.25">
      <c r="A32" s="75" t="s">
        <v>6</v>
      </c>
      <c r="B32" s="13" t="s">
        <v>48</v>
      </c>
      <c r="C32" s="76">
        <v>736</v>
      </c>
      <c r="D32" s="77" t="s">
        <v>172</v>
      </c>
      <c r="E32" s="84">
        <v>304</v>
      </c>
      <c r="F32" s="19"/>
      <c r="G3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2" s="35"/>
      <c r="I3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2" s="19"/>
      <c r="K3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2" s="33"/>
      <c r="M32" s="38"/>
      <c r="N32" s="41"/>
    </row>
    <row r="33" spans="1:14" ht="18" customHeight="1" x14ac:dyDescent="0.25">
      <c r="A33" s="75" t="s">
        <v>6</v>
      </c>
      <c r="B33" s="13" t="s">
        <v>48</v>
      </c>
      <c r="C33" s="76">
        <v>301</v>
      </c>
      <c r="D33" s="77" t="s">
        <v>173</v>
      </c>
      <c r="E33" s="84">
        <v>304</v>
      </c>
      <c r="F33" s="19"/>
      <c r="G3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3" s="35"/>
      <c r="I3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3" s="19"/>
      <c r="K3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3" s="33"/>
      <c r="M33" s="38"/>
      <c r="N33" s="41"/>
    </row>
    <row r="34" spans="1:14" ht="18" customHeight="1" x14ac:dyDescent="0.25">
      <c r="A34" s="75" t="s">
        <v>6</v>
      </c>
      <c r="B34" s="13" t="s">
        <v>48</v>
      </c>
      <c r="C34" s="76">
        <v>304</v>
      </c>
      <c r="D34" s="77" t="s">
        <v>174</v>
      </c>
      <c r="E34" s="84">
        <v>304</v>
      </c>
      <c r="F34" s="19"/>
      <c r="G3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4" s="35"/>
      <c r="I3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4" s="19"/>
      <c r="K3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4" s="33"/>
      <c r="M34" s="38"/>
      <c r="N34" s="41"/>
    </row>
    <row r="35" spans="1:14" ht="18" customHeight="1" x14ac:dyDescent="0.25">
      <c r="A35" s="75" t="s">
        <v>6</v>
      </c>
      <c r="B35" s="13" t="s">
        <v>48</v>
      </c>
      <c r="C35" s="76">
        <v>664</v>
      </c>
      <c r="D35" s="77" t="s">
        <v>175</v>
      </c>
      <c r="E35" s="84">
        <v>304</v>
      </c>
      <c r="F35" s="19"/>
      <c r="G3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5" s="35"/>
      <c r="I3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5" s="19"/>
      <c r="K3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5" s="33"/>
      <c r="M35" s="38"/>
      <c r="N35" s="41"/>
    </row>
    <row r="36" spans="1:14" ht="18" customHeight="1" x14ac:dyDescent="0.25">
      <c r="A36" s="75" t="s">
        <v>6</v>
      </c>
      <c r="B36" s="13" t="s">
        <v>48</v>
      </c>
      <c r="C36" s="76">
        <v>311</v>
      </c>
      <c r="D36" s="77" t="s">
        <v>176</v>
      </c>
      <c r="E36" s="84">
        <v>304</v>
      </c>
      <c r="F36" s="19"/>
      <c r="G3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6" s="35"/>
      <c r="I3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6" s="19"/>
      <c r="K3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6" s="33"/>
      <c r="M36" s="38"/>
      <c r="N36" s="41"/>
    </row>
    <row r="37" spans="1:14" ht="18" customHeight="1" x14ac:dyDescent="0.25">
      <c r="A37" s="75" t="s">
        <v>6</v>
      </c>
      <c r="B37" s="13" t="s">
        <v>48</v>
      </c>
      <c r="C37" s="76">
        <v>312</v>
      </c>
      <c r="D37" s="77" t="s">
        <v>177</v>
      </c>
      <c r="E37" s="84">
        <v>304</v>
      </c>
      <c r="F37" s="19"/>
      <c r="G3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7" s="35"/>
      <c r="I3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7" s="19"/>
      <c r="K3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7" s="33"/>
      <c r="M37" s="38"/>
      <c r="N37" s="41"/>
    </row>
    <row r="38" spans="1:14" ht="18" customHeight="1" x14ac:dyDescent="0.25">
      <c r="A38" s="75" t="s">
        <v>6</v>
      </c>
      <c r="B38" s="13" t="s">
        <v>48</v>
      </c>
      <c r="C38" s="76">
        <v>313</v>
      </c>
      <c r="D38" s="77" t="s">
        <v>178</v>
      </c>
      <c r="E38" s="84">
        <v>304</v>
      </c>
      <c r="F38" s="19"/>
      <c r="G3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8" s="35"/>
      <c r="I3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8" s="19"/>
      <c r="K3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8" s="33"/>
      <c r="M38" s="38"/>
      <c r="N38" s="41"/>
    </row>
    <row r="39" spans="1:14" ht="18" customHeight="1" x14ac:dyDescent="0.25">
      <c r="A39" s="75" t="s">
        <v>6</v>
      </c>
      <c r="B39" s="13" t="s">
        <v>48</v>
      </c>
      <c r="C39" s="76">
        <v>314</v>
      </c>
      <c r="D39" s="77" t="s">
        <v>179</v>
      </c>
      <c r="E39" s="84">
        <v>304</v>
      </c>
      <c r="F39" s="19"/>
      <c r="G3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39" s="35"/>
      <c r="I3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39" s="19"/>
      <c r="K3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39" s="33"/>
      <c r="M39" s="38"/>
      <c r="N39" s="41"/>
    </row>
    <row r="40" spans="1:14" ht="18" customHeight="1" x14ac:dyDescent="0.25">
      <c r="A40" s="75" t="s">
        <v>6</v>
      </c>
      <c r="B40" s="13" t="s">
        <v>48</v>
      </c>
      <c r="C40" s="76">
        <v>309</v>
      </c>
      <c r="D40" s="77" t="s">
        <v>180</v>
      </c>
      <c r="E40" s="84">
        <v>304</v>
      </c>
      <c r="F40" s="19"/>
      <c r="G4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0" s="35"/>
      <c r="I4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0" s="19"/>
      <c r="K4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0" s="33"/>
      <c r="M40" s="38"/>
      <c r="N40" s="41"/>
    </row>
    <row r="41" spans="1:14" ht="18" customHeight="1" x14ac:dyDescent="0.25">
      <c r="A41" s="75" t="s">
        <v>6</v>
      </c>
      <c r="B41" s="13" t="s">
        <v>48</v>
      </c>
      <c r="C41" s="76">
        <v>310</v>
      </c>
      <c r="D41" s="77" t="s">
        <v>181</v>
      </c>
      <c r="E41" s="84">
        <v>304</v>
      </c>
      <c r="F41" s="19"/>
      <c r="G4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1" s="35"/>
      <c r="I4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1" s="19"/>
      <c r="K4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1" s="33"/>
      <c r="M41" s="38"/>
      <c r="N41" s="41"/>
    </row>
    <row r="42" spans="1:14" ht="18" customHeight="1" x14ac:dyDescent="0.25">
      <c r="A42" s="75" t="s">
        <v>6</v>
      </c>
      <c r="B42" s="13" t="s">
        <v>48</v>
      </c>
      <c r="C42" s="76">
        <v>307</v>
      </c>
      <c r="D42" s="77" t="s">
        <v>182</v>
      </c>
      <c r="E42" s="84">
        <v>304</v>
      </c>
      <c r="F42" s="19"/>
      <c r="G4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2" s="35"/>
      <c r="I4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2" s="19"/>
      <c r="K4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2" s="33"/>
      <c r="M42" s="38"/>
      <c r="N42" s="41"/>
    </row>
    <row r="43" spans="1:14" ht="18" customHeight="1" x14ac:dyDescent="0.25">
      <c r="A43" s="75" t="s">
        <v>7</v>
      </c>
      <c r="B43" s="13" t="s">
        <v>48</v>
      </c>
      <c r="C43" s="76">
        <v>828</v>
      </c>
      <c r="D43" s="79" t="s">
        <v>183</v>
      </c>
      <c r="E43" s="84">
        <v>3434</v>
      </c>
      <c r="F43" s="19"/>
      <c r="G4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3" s="35"/>
      <c r="I4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3" s="19"/>
      <c r="K4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3" s="33"/>
      <c r="M43" s="38"/>
      <c r="N43" s="41"/>
    </row>
    <row r="44" spans="1:14" ht="18" customHeight="1" x14ac:dyDescent="0.25">
      <c r="A44" s="75" t="s">
        <v>7</v>
      </c>
      <c r="B44" s="13" t="s">
        <v>48</v>
      </c>
      <c r="C44" s="76">
        <v>829</v>
      </c>
      <c r="D44" s="79" t="s">
        <v>184</v>
      </c>
      <c r="E44" s="84">
        <v>3434</v>
      </c>
      <c r="F44" s="19"/>
      <c r="G4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4" s="35"/>
      <c r="I4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4" s="19"/>
      <c r="K4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4" s="33"/>
      <c r="M44" s="38"/>
      <c r="N44" s="41"/>
    </row>
    <row r="45" spans="1:14" ht="18" customHeight="1" x14ac:dyDescent="0.25">
      <c r="A45" s="75" t="s">
        <v>7</v>
      </c>
      <c r="B45" s="13" t="s">
        <v>48</v>
      </c>
      <c r="C45" s="76">
        <v>827</v>
      </c>
      <c r="D45" s="79" t="s">
        <v>185</v>
      </c>
      <c r="E45" s="84">
        <v>3434</v>
      </c>
      <c r="F45" s="19"/>
      <c r="G4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5" s="35"/>
      <c r="I4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5" s="19"/>
      <c r="K4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5" s="33"/>
      <c r="M45" s="38"/>
      <c r="N45" s="41"/>
    </row>
    <row r="46" spans="1:14" ht="18" customHeight="1" x14ac:dyDescent="0.25">
      <c r="A46" s="75" t="s">
        <v>8</v>
      </c>
      <c r="B46" s="13" t="s">
        <v>48</v>
      </c>
      <c r="C46" s="76">
        <v>616</v>
      </c>
      <c r="D46" s="79" t="s">
        <v>186</v>
      </c>
      <c r="E46" s="84">
        <v>1007</v>
      </c>
      <c r="F46" s="19"/>
      <c r="G4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6" s="35"/>
      <c r="I4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6" s="19"/>
      <c r="K4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6" s="33"/>
      <c r="M46" s="38"/>
      <c r="N46" s="41"/>
    </row>
    <row r="47" spans="1:14" ht="18" customHeight="1" x14ac:dyDescent="0.25">
      <c r="A47" s="75" t="s">
        <v>9</v>
      </c>
      <c r="B47" s="13" t="s">
        <v>48</v>
      </c>
      <c r="C47" s="76">
        <v>638</v>
      </c>
      <c r="D47" s="77" t="s">
        <v>187</v>
      </c>
      <c r="E47" s="84">
        <v>618</v>
      </c>
      <c r="F47" s="19"/>
      <c r="G4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7" s="35"/>
      <c r="I4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7" s="19"/>
      <c r="K4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7" s="33"/>
      <c r="M47" s="38"/>
      <c r="N47" s="41"/>
    </row>
    <row r="48" spans="1:14" ht="18" customHeight="1" x14ac:dyDescent="0.25">
      <c r="A48" s="75" t="s">
        <v>9</v>
      </c>
      <c r="B48" s="13" t="s">
        <v>48</v>
      </c>
      <c r="C48" s="76">
        <v>639</v>
      </c>
      <c r="D48" s="77" t="s">
        <v>188</v>
      </c>
      <c r="E48" s="84">
        <v>618</v>
      </c>
      <c r="F48" s="19"/>
      <c r="G4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48" s="35"/>
      <c r="I4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8" s="19"/>
      <c r="K4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48" s="33"/>
      <c r="M48" s="38"/>
      <c r="N48" s="41"/>
    </row>
    <row r="49" spans="1:14" ht="18" customHeight="1" x14ac:dyDescent="0.25">
      <c r="A49" s="75" t="s">
        <v>10</v>
      </c>
      <c r="B49" s="13" t="s">
        <v>48</v>
      </c>
      <c r="C49" s="76">
        <v>622</v>
      </c>
      <c r="D49" s="77" t="s">
        <v>189</v>
      </c>
      <c r="E49" s="86" t="s">
        <v>49</v>
      </c>
      <c r="F49" s="62" t="s">
        <v>49</v>
      </c>
      <c r="G49" s="63" t="s">
        <v>49</v>
      </c>
      <c r="H49" s="64" t="s">
        <v>49</v>
      </c>
      <c r="I4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49" s="62" t="s">
        <v>49</v>
      </c>
      <c r="K49" s="63" t="s">
        <v>49</v>
      </c>
      <c r="L49" s="33"/>
      <c r="M49" s="38"/>
      <c r="N49" s="41"/>
    </row>
    <row r="50" spans="1:14" ht="18" customHeight="1" x14ac:dyDescent="0.25">
      <c r="A50" s="75" t="s">
        <v>11</v>
      </c>
      <c r="B50" s="13" t="s">
        <v>48</v>
      </c>
      <c r="C50" s="76">
        <v>612</v>
      </c>
      <c r="D50" s="77" t="s">
        <v>190</v>
      </c>
      <c r="E50" s="84">
        <v>772</v>
      </c>
      <c r="F50" s="19"/>
      <c r="G5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0" s="35"/>
      <c r="I5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0" s="19"/>
      <c r="K5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0" s="33"/>
      <c r="M50" s="38"/>
      <c r="N50" s="41"/>
    </row>
    <row r="51" spans="1:14" ht="18" customHeight="1" x14ac:dyDescent="0.25">
      <c r="A51" s="75" t="s">
        <v>11</v>
      </c>
      <c r="B51" s="13" t="s">
        <v>48</v>
      </c>
      <c r="C51" s="76">
        <v>201</v>
      </c>
      <c r="D51" s="77" t="s">
        <v>191</v>
      </c>
      <c r="E51" s="84">
        <v>772</v>
      </c>
      <c r="F51" s="19"/>
      <c r="G5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1" s="35"/>
      <c r="I5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1" s="19"/>
      <c r="K5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1" s="33"/>
      <c r="M51" s="38"/>
      <c r="N51" s="41"/>
    </row>
    <row r="52" spans="1:14" ht="18" customHeight="1" x14ac:dyDescent="0.25">
      <c r="A52" s="75" t="s">
        <v>11</v>
      </c>
      <c r="B52" s="13" t="s">
        <v>48</v>
      </c>
      <c r="C52" s="76">
        <v>206</v>
      </c>
      <c r="D52" s="77" t="s">
        <v>192</v>
      </c>
      <c r="E52" s="84">
        <v>772</v>
      </c>
      <c r="F52" s="19"/>
      <c r="G5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2" s="35"/>
      <c r="I5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2" s="19"/>
      <c r="K5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2" s="33"/>
      <c r="M52" s="38"/>
      <c r="N52" s="41"/>
    </row>
    <row r="53" spans="1:14" ht="18" customHeight="1" x14ac:dyDescent="0.25">
      <c r="A53" s="75" t="s">
        <v>12</v>
      </c>
      <c r="B53" s="13" t="s">
        <v>48</v>
      </c>
      <c r="C53" s="76">
        <v>202</v>
      </c>
      <c r="D53" s="77" t="s">
        <v>193</v>
      </c>
      <c r="E53" s="84">
        <v>605</v>
      </c>
      <c r="F53" s="19"/>
      <c r="G5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3" s="35"/>
      <c r="I5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3" s="19"/>
      <c r="K5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3" s="33"/>
      <c r="M53" s="38"/>
      <c r="N53" s="41"/>
    </row>
    <row r="54" spans="1:14" ht="18" customHeight="1" x14ac:dyDescent="0.25">
      <c r="A54" s="75" t="s">
        <v>13</v>
      </c>
      <c r="B54" s="13" t="s">
        <v>48</v>
      </c>
      <c r="C54" s="76">
        <v>204</v>
      </c>
      <c r="D54" s="77" t="s">
        <v>194</v>
      </c>
      <c r="E54" s="84">
        <v>627</v>
      </c>
      <c r="F54" s="19"/>
      <c r="G5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4" s="35"/>
      <c r="I5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4" s="19"/>
      <c r="K5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4" s="33"/>
      <c r="M54" s="38"/>
      <c r="N54" s="41"/>
    </row>
    <row r="55" spans="1:14" ht="18" customHeight="1" x14ac:dyDescent="0.25">
      <c r="A55" s="75" t="s">
        <v>14</v>
      </c>
      <c r="B55" s="13" t="s">
        <v>48</v>
      </c>
      <c r="C55" s="76">
        <v>402</v>
      </c>
      <c r="D55" s="77" t="s">
        <v>195</v>
      </c>
      <c r="E55" s="84">
        <v>349</v>
      </c>
      <c r="F55" s="19"/>
      <c r="G5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5" s="35"/>
      <c r="I5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5" s="19"/>
      <c r="K5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5" s="33"/>
      <c r="M55" s="38"/>
      <c r="N55" s="41"/>
    </row>
    <row r="56" spans="1:14" ht="18" customHeight="1" x14ac:dyDescent="0.25">
      <c r="A56" s="75" t="s">
        <v>15</v>
      </c>
      <c r="B56" s="13" t="s">
        <v>48</v>
      </c>
      <c r="C56" s="76">
        <v>205</v>
      </c>
      <c r="D56" s="77" t="s">
        <v>196</v>
      </c>
      <c r="E56" s="84">
        <v>278</v>
      </c>
      <c r="F56" s="19"/>
      <c r="G5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6" s="35"/>
      <c r="I5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6" s="19"/>
      <c r="K5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6" s="33"/>
      <c r="M56" s="38"/>
      <c r="N56" s="41"/>
    </row>
    <row r="57" spans="1:14" ht="18" customHeight="1" x14ac:dyDescent="0.25">
      <c r="A57" s="75" t="s">
        <v>15</v>
      </c>
      <c r="B57" s="13" t="s">
        <v>48</v>
      </c>
      <c r="C57" s="76">
        <v>609</v>
      </c>
      <c r="D57" s="77" t="s">
        <v>197</v>
      </c>
      <c r="E57" s="84">
        <v>278</v>
      </c>
      <c r="F57" s="19"/>
      <c r="G5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7" s="35"/>
      <c r="I5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7" s="19"/>
      <c r="K5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7" s="33"/>
      <c r="M57" s="38"/>
      <c r="N57" s="41"/>
    </row>
    <row r="58" spans="1:14" ht="18" customHeight="1" x14ac:dyDescent="0.25">
      <c r="A58" s="75" t="s">
        <v>16</v>
      </c>
      <c r="B58" s="13" t="s">
        <v>48</v>
      </c>
      <c r="C58" s="76">
        <v>401</v>
      </c>
      <c r="D58" s="77" t="s">
        <v>198</v>
      </c>
      <c r="E58" s="84">
        <v>428</v>
      </c>
      <c r="F58" s="19"/>
      <c r="G5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8" s="35"/>
      <c r="I5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8" s="19"/>
      <c r="K5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8" s="33"/>
      <c r="M58" s="38"/>
      <c r="N58" s="41"/>
    </row>
    <row r="59" spans="1:14" ht="18" customHeight="1" x14ac:dyDescent="0.25">
      <c r="A59" s="75" t="s">
        <v>17</v>
      </c>
      <c r="B59" s="13" t="s">
        <v>48</v>
      </c>
      <c r="C59" s="76">
        <v>722</v>
      </c>
      <c r="D59" s="77" t="s">
        <v>199</v>
      </c>
      <c r="E59" s="84">
        <v>1</v>
      </c>
      <c r="F59" s="19"/>
      <c r="G5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59" s="35"/>
      <c r="I5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59" s="19"/>
      <c r="K5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59" s="33"/>
      <c r="M59" s="38"/>
      <c r="N59" s="41"/>
    </row>
    <row r="60" spans="1:14" ht="18" customHeight="1" x14ac:dyDescent="0.25">
      <c r="A60" s="75" t="s">
        <v>18</v>
      </c>
      <c r="B60" s="13" t="s">
        <v>48</v>
      </c>
      <c r="C60" s="76">
        <v>631</v>
      </c>
      <c r="D60" s="77" t="s">
        <v>200</v>
      </c>
      <c r="E60" s="84">
        <v>675</v>
      </c>
      <c r="F60" s="19"/>
      <c r="G6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0" s="35"/>
      <c r="I6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0" s="19"/>
      <c r="K6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0" s="33"/>
      <c r="M60" s="38"/>
      <c r="N60" s="41"/>
    </row>
    <row r="61" spans="1:14" ht="18" customHeight="1" x14ac:dyDescent="0.25">
      <c r="A61" s="75" t="s">
        <v>18</v>
      </c>
      <c r="B61" s="13" t="s">
        <v>48</v>
      </c>
      <c r="C61" s="76">
        <v>644</v>
      </c>
      <c r="D61" s="77" t="s">
        <v>201</v>
      </c>
      <c r="E61" s="84">
        <v>675</v>
      </c>
      <c r="F61" s="19"/>
      <c r="G6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1" s="35"/>
      <c r="I6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1" s="19"/>
      <c r="K6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1" s="33"/>
      <c r="M61" s="38"/>
      <c r="N61" s="41"/>
    </row>
    <row r="62" spans="1:14" ht="18" customHeight="1" x14ac:dyDescent="0.25">
      <c r="A62" s="75" t="s">
        <v>18</v>
      </c>
      <c r="B62" s="13" t="s">
        <v>48</v>
      </c>
      <c r="C62" s="76">
        <v>645</v>
      </c>
      <c r="D62" s="77" t="s">
        <v>202</v>
      </c>
      <c r="E62" s="84">
        <v>675</v>
      </c>
      <c r="F62" s="19"/>
      <c r="G6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2" s="35"/>
      <c r="I6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2" s="19"/>
      <c r="K6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2" s="33"/>
      <c r="M62" s="38"/>
      <c r="N62" s="41"/>
    </row>
    <row r="63" spans="1:14" ht="18" customHeight="1" x14ac:dyDescent="0.25">
      <c r="A63" s="75" t="s">
        <v>18</v>
      </c>
      <c r="B63" s="13" t="s">
        <v>48</v>
      </c>
      <c r="C63" s="76">
        <v>646</v>
      </c>
      <c r="D63" s="77" t="s">
        <v>203</v>
      </c>
      <c r="E63" s="84">
        <v>675</v>
      </c>
      <c r="F63" s="19"/>
      <c r="G6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3" s="35"/>
      <c r="I6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3" s="19"/>
      <c r="K6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3" s="33"/>
      <c r="M63" s="38"/>
      <c r="N63" s="41"/>
    </row>
    <row r="64" spans="1:14" ht="18" customHeight="1" x14ac:dyDescent="0.25">
      <c r="A64" s="75" t="s">
        <v>18</v>
      </c>
      <c r="B64" s="13" t="s">
        <v>48</v>
      </c>
      <c r="C64" s="76">
        <v>647</v>
      </c>
      <c r="D64" s="77" t="s">
        <v>204</v>
      </c>
      <c r="E64" s="84">
        <v>675</v>
      </c>
      <c r="F64" s="19"/>
      <c r="G6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4" s="35"/>
      <c r="I6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4" s="19"/>
      <c r="K6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4" s="33"/>
      <c r="M64" s="38"/>
      <c r="N64" s="41"/>
    </row>
    <row r="65" spans="1:14" ht="18" customHeight="1" x14ac:dyDescent="0.25">
      <c r="A65" s="75" t="s">
        <v>18</v>
      </c>
      <c r="B65" s="13" t="s">
        <v>48</v>
      </c>
      <c r="C65" s="76">
        <v>648</v>
      </c>
      <c r="D65" s="77" t="s">
        <v>205</v>
      </c>
      <c r="E65" s="84">
        <v>675</v>
      </c>
      <c r="F65" s="19"/>
      <c r="G6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5" s="35"/>
      <c r="I6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5" s="19"/>
      <c r="K6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5" s="33"/>
      <c r="M65" s="38"/>
      <c r="N65" s="41"/>
    </row>
    <row r="66" spans="1:14" ht="18" customHeight="1" x14ac:dyDescent="0.25">
      <c r="A66" s="75" t="s">
        <v>18</v>
      </c>
      <c r="B66" s="13" t="s">
        <v>48</v>
      </c>
      <c r="C66" s="76">
        <v>677</v>
      </c>
      <c r="D66" s="77" t="s">
        <v>206</v>
      </c>
      <c r="E66" s="84">
        <v>675</v>
      </c>
      <c r="F66" s="19"/>
      <c r="G6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6" s="35"/>
      <c r="I6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6" s="19"/>
      <c r="K6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6" s="33"/>
      <c r="M66" s="38"/>
      <c r="N66" s="41"/>
    </row>
    <row r="67" spans="1:14" ht="18" customHeight="1" x14ac:dyDescent="0.25">
      <c r="A67" s="75" t="s">
        <v>18</v>
      </c>
      <c r="B67" s="13" t="s">
        <v>48</v>
      </c>
      <c r="C67" s="76">
        <v>649</v>
      </c>
      <c r="D67" s="77" t="s">
        <v>207</v>
      </c>
      <c r="E67" s="84">
        <v>675</v>
      </c>
      <c r="F67" s="19"/>
      <c r="G6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7" s="35"/>
      <c r="I6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7" s="19"/>
      <c r="K6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7" s="33"/>
      <c r="M67" s="38"/>
      <c r="N67" s="41"/>
    </row>
    <row r="68" spans="1:14" ht="18" customHeight="1" x14ac:dyDescent="0.25">
      <c r="A68" s="75" t="s">
        <v>18</v>
      </c>
      <c r="B68" s="13" t="s">
        <v>48</v>
      </c>
      <c r="C68" s="76">
        <v>650</v>
      </c>
      <c r="D68" s="77" t="s">
        <v>208</v>
      </c>
      <c r="E68" s="84">
        <v>675</v>
      </c>
      <c r="F68" s="19"/>
      <c r="G6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8" s="35"/>
      <c r="I6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8" s="19"/>
      <c r="K6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8" s="33"/>
      <c r="M68" s="38"/>
      <c r="N68" s="41"/>
    </row>
    <row r="69" spans="1:14" ht="18" customHeight="1" x14ac:dyDescent="0.25">
      <c r="A69" s="75" t="s">
        <v>18</v>
      </c>
      <c r="B69" s="13" t="s">
        <v>48</v>
      </c>
      <c r="C69" s="76">
        <v>819</v>
      </c>
      <c r="D69" s="77" t="s">
        <v>209</v>
      </c>
      <c r="E69" s="84">
        <v>675</v>
      </c>
      <c r="F69" s="19"/>
      <c r="G6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69" s="35"/>
      <c r="I6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69" s="19"/>
      <c r="K6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69" s="33"/>
      <c r="M69" s="38"/>
      <c r="N69" s="41"/>
    </row>
    <row r="70" spans="1:14" ht="18" customHeight="1" x14ac:dyDescent="0.25">
      <c r="A70" s="75" t="s">
        <v>18</v>
      </c>
      <c r="B70" s="13" t="s">
        <v>48</v>
      </c>
      <c r="C70" s="76">
        <v>675</v>
      </c>
      <c r="D70" s="77" t="s">
        <v>210</v>
      </c>
      <c r="E70" s="84">
        <v>675</v>
      </c>
      <c r="F70" s="19"/>
      <c r="G7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0" s="35"/>
      <c r="I7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0" s="19"/>
      <c r="K7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0" s="33"/>
      <c r="M70" s="38"/>
      <c r="N70" s="41"/>
    </row>
    <row r="71" spans="1:14" ht="18" customHeight="1" x14ac:dyDescent="0.25">
      <c r="A71" s="75" t="s">
        <v>18</v>
      </c>
      <c r="B71" s="13" t="s">
        <v>48</v>
      </c>
      <c r="C71" s="76">
        <v>674</v>
      </c>
      <c r="D71" s="77" t="s">
        <v>211</v>
      </c>
      <c r="E71" s="84">
        <v>675</v>
      </c>
      <c r="F71" s="19"/>
      <c r="G7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1" s="35"/>
      <c r="I7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1" s="19"/>
      <c r="K7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1" s="33"/>
      <c r="M71" s="38"/>
      <c r="N71" s="41"/>
    </row>
    <row r="72" spans="1:14" ht="18" customHeight="1" x14ac:dyDescent="0.25">
      <c r="A72" s="75" t="s">
        <v>18</v>
      </c>
      <c r="B72" s="13" t="s">
        <v>48</v>
      </c>
      <c r="C72" s="76">
        <v>821</v>
      </c>
      <c r="D72" s="77" t="s">
        <v>212</v>
      </c>
      <c r="E72" s="84">
        <v>675</v>
      </c>
      <c r="F72" s="19"/>
      <c r="G7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2" s="35"/>
      <c r="I7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2" s="19"/>
      <c r="K7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2" s="33"/>
      <c r="M72" s="38"/>
      <c r="N72" s="41"/>
    </row>
    <row r="73" spans="1:14" ht="18" customHeight="1" x14ac:dyDescent="0.25">
      <c r="A73" s="75" t="s">
        <v>18</v>
      </c>
      <c r="B73" s="13" t="s">
        <v>48</v>
      </c>
      <c r="C73" s="76">
        <v>671</v>
      </c>
      <c r="D73" s="77" t="s">
        <v>213</v>
      </c>
      <c r="E73" s="84">
        <v>675</v>
      </c>
      <c r="F73" s="19"/>
      <c r="G7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3" s="35"/>
      <c r="I7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3" s="19"/>
      <c r="K7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3" s="33"/>
      <c r="M73" s="38"/>
      <c r="N73" s="41"/>
    </row>
    <row r="74" spans="1:14" ht="18" customHeight="1" x14ac:dyDescent="0.25">
      <c r="A74" s="75" t="s">
        <v>18</v>
      </c>
      <c r="B74" s="13" t="s">
        <v>48</v>
      </c>
      <c r="C74" s="76">
        <v>658</v>
      </c>
      <c r="D74" s="77" t="s">
        <v>214</v>
      </c>
      <c r="E74" s="84">
        <v>675</v>
      </c>
      <c r="F74" s="19"/>
      <c r="G7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4" s="35"/>
      <c r="I7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4" s="19"/>
      <c r="K7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4" s="33"/>
      <c r="M74" s="38"/>
      <c r="N74" s="41"/>
    </row>
    <row r="75" spans="1:14" ht="18" customHeight="1" x14ac:dyDescent="0.25">
      <c r="A75" s="75" t="s">
        <v>18</v>
      </c>
      <c r="B75" s="13" t="s">
        <v>48</v>
      </c>
      <c r="C75" s="76">
        <v>620</v>
      </c>
      <c r="D75" s="77" t="s">
        <v>215</v>
      </c>
      <c r="E75" s="84">
        <v>675</v>
      </c>
      <c r="F75" s="19"/>
      <c r="G7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5" s="35"/>
      <c r="I7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5" s="19"/>
      <c r="K7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5" s="33"/>
      <c r="M75" s="38"/>
      <c r="N75" s="41"/>
    </row>
    <row r="76" spans="1:14" ht="18" customHeight="1" x14ac:dyDescent="0.25">
      <c r="A76" s="75" t="s">
        <v>18</v>
      </c>
      <c r="B76" s="13" t="s">
        <v>48</v>
      </c>
      <c r="C76" s="76">
        <v>619</v>
      </c>
      <c r="D76" s="77" t="s">
        <v>216</v>
      </c>
      <c r="E76" s="84">
        <v>675</v>
      </c>
      <c r="F76" s="19"/>
      <c r="G7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6" s="35"/>
      <c r="I7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6" s="19"/>
      <c r="K7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6" s="33"/>
      <c r="M76" s="38"/>
      <c r="N76" s="41"/>
    </row>
    <row r="77" spans="1:14" ht="18" customHeight="1" x14ac:dyDescent="0.25">
      <c r="A77" s="75" t="s">
        <v>18</v>
      </c>
      <c r="B77" s="13" t="s">
        <v>48</v>
      </c>
      <c r="C77" s="76">
        <v>621</v>
      </c>
      <c r="D77" s="77" t="s">
        <v>217</v>
      </c>
      <c r="E77" s="84">
        <v>675</v>
      </c>
      <c r="F77" s="19"/>
      <c r="G7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7" s="35"/>
      <c r="I7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7" s="19"/>
      <c r="K7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7" s="33"/>
      <c r="M77" s="38"/>
      <c r="N77" s="41"/>
    </row>
    <row r="78" spans="1:14" ht="18" customHeight="1" x14ac:dyDescent="0.25">
      <c r="A78" s="75" t="s">
        <v>18</v>
      </c>
      <c r="B78" s="13" t="s">
        <v>48</v>
      </c>
      <c r="C78" s="76">
        <v>678</v>
      </c>
      <c r="D78" s="77" t="s">
        <v>218</v>
      </c>
      <c r="E78" s="84">
        <v>675</v>
      </c>
      <c r="F78" s="19"/>
      <c r="G7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8" s="35"/>
      <c r="I7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8" s="19"/>
      <c r="K7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8" s="33"/>
      <c r="M78" s="38"/>
      <c r="N78" s="41"/>
    </row>
    <row r="79" spans="1:14" ht="18" customHeight="1" x14ac:dyDescent="0.25">
      <c r="A79" s="75" t="s">
        <v>18</v>
      </c>
      <c r="B79" s="13" t="s">
        <v>48</v>
      </c>
      <c r="C79" s="76">
        <v>803</v>
      </c>
      <c r="D79" s="77" t="s">
        <v>219</v>
      </c>
      <c r="E79" s="84">
        <v>675</v>
      </c>
      <c r="F79" s="19"/>
      <c r="G7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79" s="35"/>
      <c r="I7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79" s="19"/>
      <c r="K7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79" s="33"/>
      <c r="M79" s="38"/>
      <c r="N79" s="41"/>
    </row>
    <row r="80" spans="1:14" ht="18" customHeight="1" x14ac:dyDescent="0.25">
      <c r="A80" s="75" t="s">
        <v>18</v>
      </c>
      <c r="B80" s="13" t="s">
        <v>48</v>
      </c>
      <c r="C80" s="76">
        <v>625</v>
      </c>
      <c r="D80" s="77" t="s">
        <v>220</v>
      </c>
      <c r="E80" s="84">
        <v>675</v>
      </c>
      <c r="F80" s="19"/>
      <c r="G8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0" s="35"/>
      <c r="I8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0" s="19"/>
      <c r="K8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0" s="33"/>
      <c r="M80" s="38"/>
      <c r="N80" s="41"/>
    </row>
    <row r="81" spans="1:14" ht="18" customHeight="1" x14ac:dyDescent="0.25">
      <c r="A81" s="75" t="s">
        <v>19</v>
      </c>
      <c r="B81" s="13" t="s">
        <v>48</v>
      </c>
      <c r="C81" s="76">
        <v>670</v>
      </c>
      <c r="D81" s="80" t="s">
        <v>221</v>
      </c>
      <c r="E81" s="84">
        <v>675</v>
      </c>
      <c r="F81" s="19"/>
      <c r="G8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1" s="35"/>
      <c r="I8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1" s="19"/>
      <c r="K8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1" s="33"/>
      <c r="M81" s="38"/>
      <c r="N81" s="41"/>
    </row>
    <row r="82" spans="1:14" ht="18" customHeight="1" x14ac:dyDescent="0.25">
      <c r="A82" s="75" t="s">
        <v>19</v>
      </c>
      <c r="B82" s="13" t="s">
        <v>48</v>
      </c>
      <c r="C82" s="76">
        <v>668</v>
      </c>
      <c r="D82" s="77" t="s">
        <v>222</v>
      </c>
      <c r="E82" s="84">
        <v>675</v>
      </c>
      <c r="F82" s="19"/>
      <c r="G8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2" s="35"/>
      <c r="I8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2" s="19"/>
      <c r="K8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2" s="33"/>
      <c r="M82" s="38"/>
      <c r="N82" s="41"/>
    </row>
    <row r="83" spans="1:14" ht="18" customHeight="1" x14ac:dyDescent="0.25">
      <c r="A83" s="75" t="s">
        <v>19</v>
      </c>
      <c r="B83" s="13" t="s">
        <v>48</v>
      </c>
      <c r="C83" s="76">
        <v>505</v>
      </c>
      <c r="D83" s="77" t="s">
        <v>223</v>
      </c>
      <c r="E83" s="84">
        <v>675</v>
      </c>
      <c r="F83" s="19"/>
      <c r="G8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3" s="35"/>
      <c r="I8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3" s="19"/>
      <c r="K8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3" s="33"/>
      <c r="M83" s="38"/>
      <c r="N83" s="41"/>
    </row>
    <row r="84" spans="1:14" ht="18" customHeight="1" x14ac:dyDescent="0.25">
      <c r="A84" s="75" t="s">
        <v>224</v>
      </c>
      <c r="B84" s="13" t="s">
        <v>48</v>
      </c>
      <c r="C84" s="76">
        <v>627</v>
      </c>
      <c r="D84" s="77" t="s">
        <v>225</v>
      </c>
      <c r="E84" s="84">
        <v>2335</v>
      </c>
      <c r="F84" s="19"/>
      <c r="G8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4" s="35"/>
      <c r="I8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4" s="19"/>
      <c r="K8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4" s="33"/>
      <c r="M84" s="38"/>
      <c r="N84" s="41"/>
    </row>
    <row r="85" spans="1:14" ht="18" customHeight="1" x14ac:dyDescent="0.25">
      <c r="A85" s="75" t="s">
        <v>224</v>
      </c>
      <c r="B85" s="13" t="s">
        <v>48</v>
      </c>
      <c r="C85" s="76">
        <v>626</v>
      </c>
      <c r="D85" s="77" t="s">
        <v>226</v>
      </c>
      <c r="E85" s="84">
        <v>2335</v>
      </c>
      <c r="F85" s="19"/>
      <c r="G8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5" s="35"/>
      <c r="I8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5" s="19"/>
      <c r="K8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5" s="33"/>
      <c r="M85" s="38"/>
      <c r="N85" s="41"/>
    </row>
    <row r="86" spans="1:14" ht="18" customHeight="1" x14ac:dyDescent="0.25">
      <c r="A86" s="75" t="s">
        <v>224</v>
      </c>
      <c r="B86" s="13" t="s">
        <v>48</v>
      </c>
      <c r="C86" s="76">
        <v>712</v>
      </c>
      <c r="D86" s="77" t="s">
        <v>227</v>
      </c>
      <c r="E86" s="84">
        <v>2335</v>
      </c>
      <c r="F86" s="19"/>
      <c r="G8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6" s="35"/>
      <c r="I8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6" s="19"/>
      <c r="K8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6" s="33"/>
      <c r="M86" s="38"/>
      <c r="N86" s="41"/>
    </row>
    <row r="87" spans="1:14" ht="18" customHeight="1" x14ac:dyDescent="0.25">
      <c r="A87" s="75" t="s">
        <v>224</v>
      </c>
      <c r="B87" s="13" t="s">
        <v>48</v>
      </c>
      <c r="C87" s="76">
        <v>818</v>
      </c>
      <c r="D87" s="77" t="s">
        <v>228</v>
      </c>
      <c r="E87" s="84">
        <v>2335</v>
      </c>
      <c r="F87" s="19"/>
      <c r="G8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7" s="35"/>
      <c r="I8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7" s="19"/>
      <c r="K8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7" s="33"/>
      <c r="M87" s="38"/>
      <c r="N87" s="41"/>
    </row>
    <row r="88" spans="1:14" ht="18" customHeight="1" x14ac:dyDescent="0.25">
      <c r="A88" s="75" t="s">
        <v>224</v>
      </c>
      <c r="B88" s="13" t="s">
        <v>48</v>
      </c>
      <c r="C88" s="76">
        <v>703</v>
      </c>
      <c r="D88" s="77" t="s">
        <v>229</v>
      </c>
      <c r="E88" s="84">
        <v>2335</v>
      </c>
      <c r="F88" s="19"/>
      <c r="G8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8" s="35"/>
      <c r="I8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8" s="19"/>
      <c r="K8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8" s="33"/>
      <c r="M88" s="38"/>
      <c r="N88" s="41"/>
    </row>
    <row r="89" spans="1:14" ht="18" customHeight="1" x14ac:dyDescent="0.25">
      <c r="A89" s="75" t="s">
        <v>224</v>
      </c>
      <c r="B89" s="13" t="s">
        <v>48</v>
      </c>
      <c r="C89" s="76">
        <v>731</v>
      </c>
      <c r="D89" s="77" t="s">
        <v>230</v>
      </c>
      <c r="E89" s="84">
        <v>2335</v>
      </c>
      <c r="F89" s="19"/>
      <c r="G8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89" s="35"/>
      <c r="I8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89" s="19"/>
      <c r="K8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89" s="33"/>
      <c r="M89" s="38"/>
      <c r="N89" s="41"/>
    </row>
    <row r="90" spans="1:14" ht="18" customHeight="1" x14ac:dyDescent="0.25">
      <c r="A90" s="75" t="s">
        <v>224</v>
      </c>
      <c r="B90" s="13" t="s">
        <v>48</v>
      </c>
      <c r="C90" s="76">
        <v>704</v>
      </c>
      <c r="D90" s="77" t="s">
        <v>231</v>
      </c>
      <c r="E90" s="84">
        <v>2335</v>
      </c>
      <c r="F90" s="19"/>
      <c r="G9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0" s="35"/>
      <c r="I9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0" s="19"/>
      <c r="K9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0" s="33"/>
      <c r="M90" s="38"/>
      <c r="N90" s="41"/>
    </row>
    <row r="91" spans="1:14" ht="18" customHeight="1" x14ac:dyDescent="0.25">
      <c r="A91" s="75" t="s">
        <v>224</v>
      </c>
      <c r="B91" s="13" t="s">
        <v>48</v>
      </c>
      <c r="C91" s="76">
        <v>732</v>
      </c>
      <c r="D91" s="77" t="s">
        <v>232</v>
      </c>
      <c r="E91" s="84">
        <v>2335</v>
      </c>
      <c r="F91" s="19"/>
      <c r="G9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1" s="35"/>
      <c r="I9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1" s="19"/>
      <c r="K9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1" s="33"/>
      <c r="M91" s="38"/>
      <c r="N91" s="41"/>
    </row>
    <row r="92" spans="1:14" ht="18" customHeight="1" x14ac:dyDescent="0.25">
      <c r="A92" s="75" t="s">
        <v>224</v>
      </c>
      <c r="B92" s="13" t="s">
        <v>48</v>
      </c>
      <c r="C92" s="76">
        <v>705</v>
      </c>
      <c r="D92" s="77" t="s">
        <v>233</v>
      </c>
      <c r="E92" s="84">
        <v>2335</v>
      </c>
      <c r="F92" s="19"/>
      <c r="G9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2" s="35"/>
      <c r="I9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2" s="19"/>
      <c r="K9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2" s="33"/>
      <c r="M92" s="38"/>
      <c r="N92" s="41"/>
    </row>
    <row r="93" spans="1:14" ht="18" customHeight="1" x14ac:dyDescent="0.25">
      <c r="A93" s="75" t="s">
        <v>224</v>
      </c>
      <c r="B93" s="13" t="s">
        <v>48</v>
      </c>
      <c r="C93" s="76">
        <v>733</v>
      </c>
      <c r="D93" s="77" t="s">
        <v>234</v>
      </c>
      <c r="E93" s="84">
        <v>2335</v>
      </c>
      <c r="F93" s="19"/>
      <c r="G9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3" s="35"/>
      <c r="I9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3" s="19"/>
      <c r="K9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3" s="33"/>
      <c r="M93" s="38"/>
      <c r="N93" s="41"/>
    </row>
    <row r="94" spans="1:14" ht="18" customHeight="1" x14ac:dyDescent="0.25">
      <c r="A94" s="75" t="s">
        <v>224</v>
      </c>
      <c r="B94" s="13" t="s">
        <v>48</v>
      </c>
      <c r="C94" s="76">
        <v>706</v>
      </c>
      <c r="D94" s="77" t="s">
        <v>235</v>
      </c>
      <c r="E94" s="84">
        <v>2335</v>
      </c>
      <c r="F94" s="19"/>
      <c r="G9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4" s="35"/>
      <c r="I9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4" s="19"/>
      <c r="K9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4" s="33"/>
      <c r="M94" s="38"/>
      <c r="N94" s="41"/>
    </row>
    <row r="95" spans="1:14" ht="18" customHeight="1" x14ac:dyDescent="0.25">
      <c r="A95" s="75" t="s">
        <v>224</v>
      </c>
      <c r="B95" s="13" t="s">
        <v>48</v>
      </c>
      <c r="C95" s="76">
        <v>734</v>
      </c>
      <c r="D95" s="77" t="s">
        <v>236</v>
      </c>
      <c r="E95" s="84">
        <v>2335</v>
      </c>
      <c r="F95" s="19"/>
      <c r="G9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5" s="35"/>
      <c r="I9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5" s="19"/>
      <c r="K9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5" s="33"/>
      <c r="M95" s="38"/>
      <c r="N95" s="41"/>
    </row>
    <row r="96" spans="1:14" ht="18" customHeight="1" x14ac:dyDescent="0.25">
      <c r="A96" s="75" t="s">
        <v>224</v>
      </c>
      <c r="B96" s="13" t="s">
        <v>48</v>
      </c>
      <c r="C96" s="76">
        <v>715</v>
      </c>
      <c r="D96" s="77" t="s">
        <v>237</v>
      </c>
      <c r="E96" s="84">
        <v>2335</v>
      </c>
      <c r="F96" s="19"/>
      <c r="G9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6" s="35"/>
      <c r="I9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6" s="19"/>
      <c r="K9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6" s="33"/>
      <c r="M96" s="38"/>
      <c r="N96" s="41"/>
    </row>
    <row r="97" spans="1:14" ht="18" customHeight="1" x14ac:dyDescent="0.25">
      <c r="A97" s="75" t="s">
        <v>224</v>
      </c>
      <c r="B97" s="13" t="s">
        <v>48</v>
      </c>
      <c r="C97" s="76">
        <v>808</v>
      </c>
      <c r="D97" s="77" t="s">
        <v>238</v>
      </c>
      <c r="E97" s="84">
        <v>2335</v>
      </c>
      <c r="F97" s="19"/>
      <c r="G9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7" s="35"/>
      <c r="I9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7" s="19"/>
      <c r="K9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7" s="33"/>
      <c r="M97" s="38"/>
      <c r="N97" s="41"/>
    </row>
    <row r="98" spans="1:14" ht="18" customHeight="1" x14ac:dyDescent="0.25">
      <c r="A98" s="75" t="s">
        <v>224</v>
      </c>
      <c r="B98" s="13" t="s">
        <v>48</v>
      </c>
      <c r="C98" s="76">
        <v>727</v>
      </c>
      <c r="D98" s="77" t="s">
        <v>239</v>
      </c>
      <c r="E98" s="84">
        <v>2335</v>
      </c>
      <c r="F98" s="19"/>
      <c r="G9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8" s="35"/>
      <c r="I9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8" s="19"/>
      <c r="K9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8" s="33"/>
      <c r="M98" s="38"/>
      <c r="N98" s="41"/>
    </row>
    <row r="99" spans="1:14" ht="18" customHeight="1" x14ac:dyDescent="0.25">
      <c r="A99" s="75" t="s">
        <v>224</v>
      </c>
      <c r="B99" s="13" t="s">
        <v>48</v>
      </c>
      <c r="C99" s="76">
        <v>728</v>
      </c>
      <c r="D99" s="77" t="s">
        <v>240</v>
      </c>
      <c r="E99" s="84">
        <v>2335</v>
      </c>
      <c r="F99" s="19"/>
      <c r="G9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99" s="35"/>
      <c r="I9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99" s="19"/>
      <c r="K9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99" s="33"/>
      <c r="M99" s="38"/>
      <c r="N99" s="41"/>
    </row>
    <row r="100" spans="1:14" ht="18" customHeight="1" x14ac:dyDescent="0.25">
      <c r="A100" s="75" t="s">
        <v>224</v>
      </c>
      <c r="B100" s="13" t="s">
        <v>48</v>
      </c>
      <c r="C100" s="76">
        <v>815</v>
      </c>
      <c r="D100" s="77" t="s">
        <v>241</v>
      </c>
      <c r="E100" s="84">
        <v>2335</v>
      </c>
      <c r="F100" s="19"/>
      <c r="G10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0" s="35"/>
      <c r="I10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0" s="19"/>
      <c r="K10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0" s="33"/>
      <c r="M100" s="38"/>
      <c r="N100" s="41"/>
    </row>
    <row r="101" spans="1:14" ht="18" customHeight="1" x14ac:dyDescent="0.25">
      <c r="A101" s="75" t="s">
        <v>224</v>
      </c>
      <c r="B101" s="13" t="s">
        <v>48</v>
      </c>
      <c r="C101" s="76">
        <v>701</v>
      </c>
      <c r="D101" s="77" t="s">
        <v>242</v>
      </c>
      <c r="E101" s="84">
        <v>2335</v>
      </c>
      <c r="F101" s="19"/>
      <c r="G10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1" s="35"/>
      <c r="I10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1" s="19"/>
      <c r="K10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1" s="33"/>
      <c r="M101" s="38"/>
      <c r="N101" s="41"/>
    </row>
    <row r="102" spans="1:14" ht="18" customHeight="1" x14ac:dyDescent="0.25">
      <c r="A102" s="75" t="s">
        <v>224</v>
      </c>
      <c r="B102" s="13" t="s">
        <v>48</v>
      </c>
      <c r="C102" s="76">
        <v>740</v>
      </c>
      <c r="D102" s="77" t="s">
        <v>243</v>
      </c>
      <c r="E102" s="84">
        <v>2335</v>
      </c>
      <c r="F102" s="19"/>
      <c r="G10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2" s="35"/>
      <c r="I10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2" s="19"/>
      <c r="K10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2" s="33"/>
      <c r="M102" s="38"/>
      <c r="N102" s="41"/>
    </row>
    <row r="103" spans="1:14" ht="18" customHeight="1" x14ac:dyDescent="0.25">
      <c r="A103" s="75" t="s">
        <v>224</v>
      </c>
      <c r="B103" s="13" t="s">
        <v>48</v>
      </c>
      <c r="C103" s="76">
        <v>741</v>
      </c>
      <c r="D103" s="77" t="s">
        <v>244</v>
      </c>
      <c r="E103" s="84">
        <v>2335</v>
      </c>
      <c r="F103" s="19"/>
      <c r="G10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3" s="35"/>
      <c r="I10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3" s="19"/>
      <c r="K10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3" s="33"/>
      <c r="M103" s="38"/>
      <c r="N103" s="41"/>
    </row>
    <row r="104" spans="1:14" ht="18" customHeight="1" x14ac:dyDescent="0.25">
      <c r="A104" s="75" t="s">
        <v>224</v>
      </c>
      <c r="B104" s="13" t="s">
        <v>48</v>
      </c>
      <c r="C104" s="76">
        <v>742</v>
      </c>
      <c r="D104" s="77" t="s">
        <v>245</v>
      </c>
      <c r="E104" s="84">
        <v>2335</v>
      </c>
      <c r="F104" s="19"/>
      <c r="G10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4" s="35"/>
      <c r="I10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4" s="19"/>
      <c r="K10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4" s="33"/>
      <c r="M104" s="38"/>
      <c r="N104" s="41"/>
    </row>
    <row r="105" spans="1:14" ht="18" customHeight="1" x14ac:dyDescent="0.25">
      <c r="A105" s="75" t="s">
        <v>224</v>
      </c>
      <c r="B105" s="13" t="s">
        <v>48</v>
      </c>
      <c r="C105" s="76">
        <v>743</v>
      </c>
      <c r="D105" s="77" t="s">
        <v>246</v>
      </c>
      <c r="E105" s="84">
        <v>2335</v>
      </c>
      <c r="F105" s="19"/>
      <c r="G10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5" s="35"/>
      <c r="I10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5" s="19"/>
      <c r="K10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5" s="33"/>
      <c r="M105" s="38"/>
      <c r="N105" s="41"/>
    </row>
    <row r="106" spans="1:14" ht="18" customHeight="1" x14ac:dyDescent="0.25">
      <c r="A106" s="75" t="s">
        <v>224</v>
      </c>
      <c r="B106" s="13" t="s">
        <v>48</v>
      </c>
      <c r="C106" s="76">
        <v>809</v>
      </c>
      <c r="D106" s="77" t="s">
        <v>247</v>
      </c>
      <c r="E106" s="84">
        <v>2335</v>
      </c>
      <c r="F106" s="19"/>
      <c r="G10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6" s="35"/>
      <c r="I10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6" s="19"/>
      <c r="K10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6" s="33"/>
      <c r="M106" s="38"/>
      <c r="N106" s="41"/>
    </row>
    <row r="107" spans="1:14" ht="18" customHeight="1" x14ac:dyDescent="0.25">
      <c r="A107" s="75" t="s">
        <v>224</v>
      </c>
      <c r="B107" s="13" t="s">
        <v>48</v>
      </c>
      <c r="C107" s="76">
        <v>810</v>
      </c>
      <c r="D107" s="77" t="s">
        <v>248</v>
      </c>
      <c r="E107" s="84">
        <v>2335</v>
      </c>
      <c r="F107" s="19"/>
      <c r="G10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7" s="35"/>
      <c r="I10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7" s="19"/>
      <c r="K10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7" s="33"/>
      <c r="M107" s="38"/>
      <c r="N107" s="41"/>
    </row>
    <row r="108" spans="1:14" ht="18" customHeight="1" x14ac:dyDescent="0.25">
      <c r="A108" s="75" t="s">
        <v>224</v>
      </c>
      <c r="B108" s="13" t="s">
        <v>48</v>
      </c>
      <c r="C108" s="76">
        <v>702</v>
      </c>
      <c r="D108" s="77" t="s">
        <v>249</v>
      </c>
      <c r="E108" s="84">
        <v>2335</v>
      </c>
      <c r="F108" s="19"/>
      <c r="G10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8" s="35"/>
      <c r="I10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8" s="19"/>
      <c r="K10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8" s="33"/>
      <c r="M108" s="38"/>
      <c r="N108" s="41"/>
    </row>
    <row r="109" spans="1:14" ht="18" customHeight="1" x14ac:dyDescent="0.25">
      <c r="A109" s="75" t="s">
        <v>224</v>
      </c>
      <c r="B109" s="13" t="s">
        <v>48</v>
      </c>
      <c r="C109" s="76">
        <v>817</v>
      </c>
      <c r="D109" s="77" t="s">
        <v>250</v>
      </c>
      <c r="E109" s="84">
        <v>2335</v>
      </c>
      <c r="F109" s="19"/>
      <c r="G10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09" s="35"/>
      <c r="I10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09" s="19"/>
      <c r="K10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09" s="33"/>
      <c r="M109" s="38"/>
      <c r="N109" s="41"/>
    </row>
    <row r="110" spans="1:14" ht="18" customHeight="1" x14ac:dyDescent="0.25">
      <c r="A110" s="75" t="s">
        <v>224</v>
      </c>
      <c r="B110" s="13" t="s">
        <v>48</v>
      </c>
      <c r="C110" s="76">
        <v>820</v>
      </c>
      <c r="D110" s="77" t="s">
        <v>251</v>
      </c>
      <c r="E110" s="84">
        <v>2335</v>
      </c>
      <c r="F110" s="19"/>
      <c r="G11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0" s="35"/>
      <c r="I11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0" s="19"/>
      <c r="K11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0" s="33"/>
      <c r="M110" s="38"/>
      <c r="N110" s="41"/>
    </row>
    <row r="111" spans="1:14" ht="18" customHeight="1" x14ac:dyDescent="0.25">
      <c r="A111" s="75" t="s">
        <v>224</v>
      </c>
      <c r="B111" s="13" t="s">
        <v>48</v>
      </c>
      <c r="C111" s="76">
        <v>805</v>
      </c>
      <c r="D111" s="77" t="s">
        <v>252</v>
      </c>
      <c r="E111" s="84">
        <v>2335</v>
      </c>
      <c r="F111" s="19"/>
      <c r="G11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1" s="35"/>
      <c r="I11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1" s="19"/>
      <c r="K11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1" s="33"/>
      <c r="M111" s="38"/>
      <c r="N111" s="41"/>
    </row>
    <row r="112" spans="1:14" ht="18" customHeight="1" x14ac:dyDescent="0.25">
      <c r="A112" s="75" t="s">
        <v>224</v>
      </c>
      <c r="B112" s="13" t="s">
        <v>48</v>
      </c>
      <c r="C112" s="76">
        <v>614</v>
      </c>
      <c r="D112" s="77" t="s">
        <v>253</v>
      </c>
      <c r="E112" s="84">
        <v>2335</v>
      </c>
      <c r="F112" s="19"/>
      <c r="G11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2" s="35"/>
      <c r="I11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2" s="19"/>
      <c r="K11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2" s="33"/>
      <c r="M112" s="38"/>
      <c r="N112" s="41"/>
    </row>
    <row r="113" spans="1:14" ht="18" customHeight="1" x14ac:dyDescent="0.25">
      <c r="A113" s="75" t="s">
        <v>224</v>
      </c>
      <c r="B113" s="13" t="s">
        <v>48</v>
      </c>
      <c r="C113" s="76">
        <v>714</v>
      </c>
      <c r="D113" s="77" t="s">
        <v>254</v>
      </c>
      <c r="E113" s="84">
        <v>2335</v>
      </c>
      <c r="F113" s="19"/>
      <c r="G11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3" s="35"/>
      <c r="I11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3" s="19"/>
      <c r="K11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3" s="33"/>
      <c r="M113" s="38"/>
      <c r="N113" s="41"/>
    </row>
    <row r="114" spans="1:14" ht="18" customHeight="1" x14ac:dyDescent="0.25">
      <c r="A114" s="75" t="s">
        <v>224</v>
      </c>
      <c r="B114" s="13" t="s">
        <v>48</v>
      </c>
      <c r="C114" s="76">
        <v>708</v>
      </c>
      <c r="D114" s="77" t="s">
        <v>255</v>
      </c>
      <c r="E114" s="84">
        <v>2335</v>
      </c>
      <c r="F114" s="19"/>
      <c r="G11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4" s="35"/>
      <c r="I11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4" s="19"/>
      <c r="K11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4" s="33"/>
      <c r="M114" s="38"/>
      <c r="N114" s="41"/>
    </row>
    <row r="115" spans="1:14" ht="18" customHeight="1" x14ac:dyDescent="0.25">
      <c r="A115" s="75" t="s">
        <v>224</v>
      </c>
      <c r="B115" s="13" t="s">
        <v>48</v>
      </c>
      <c r="C115" s="76">
        <v>610</v>
      </c>
      <c r="D115" s="77" t="s">
        <v>256</v>
      </c>
      <c r="E115" s="84">
        <v>2335</v>
      </c>
      <c r="F115" s="19"/>
      <c r="G11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5" s="35"/>
      <c r="I11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5" s="19"/>
      <c r="K11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5" s="33"/>
      <c r="M115" s="38"/>
      <c r="N115" s="41"/>
    </row>
    <row r="116" spans="1:14" ht="18" customHeight="1" x14ac:dyDescent="0.25">
      <c r="A116" s="75" t="s">
        <v>224</v>
      </c>
      <c r="B116" s="13" t="s">
        <v>48</v>
      </c>
      <c r="C116" s="76">
        <v>611</v>
      </c>
      <c r="D116" s="77" t="s">
        <v>257</v>
      </c>
      <c r="E116" s="84">
        <v>2335</v>
      </c>
      <c r="F116" s="19"/>
      <c r="G11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6" s="35"/>
      <c r="I11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6" s="19"/>
      <c r="K11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6" s="33"/>
      <c r="M116" s="38"/>
      <c r="N116" s="41"/>
    </row>
    <row r="117" spans="1:14" ht="18" customHeight="1" x14ac:dyDescent="0.25">
      <c r="A117" s="75" t="s">
        <v>224</v>
      </c>
      <c r="B117" s="13" t="s">
        <v>48</v>
      </c>
      <c r="C117" s="76">
        <v>730</v>
      </c>
      <c r="D117" s="77" t="s">
        <v>258</v>
      </c>
      <c r="E117" s="84">
        <v>2335</v>
      </c>
      <c r="F117" s="19"/>
      <c r="G11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7" s="35"/>
      <c r="I11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7" s="19"/>
      <c r="K11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7" s="33"/>
      <c r="M117" s="38"/>
      <c r="N117" s="41"/>
    </row>
    <row r="118" spans="1:14" ht="18" customHeight="1" x14ac:dyDescent="0.25">
      <c r="A118" s="75" t="s">
        <v>224</v>
      </c>
      <c r="B118" s="13" t="s">
        <v>48</v>
      </c>
      <c r="C118" s="76">
        <v>709</v>
      </c>
      <c r="D118" s="77" t="s">
        <v>259</v>
      </c>
      <c r="E118" s="84">
        <v>2335</v>
      </c>
      <c r="F118" s="19"/>
      <c r="G11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8" s="35"/>
      <c r="I11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8" s="19"/>
      <c r="K11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8" s="33"/>
      <c r="M118" s="38"/>
      <c r="N118" s="41"/>
    </row>
    <row r="119" spans="1:14" ht="18" customHeight="1" x14ac:dyDescent="0.25">
      <c r="A119" s="75" t="s">
        <v>224</v>
      </c>
      <c r="B119" s="13" t="s">
        <v>48</v>
      </c>
      <c r="C119" s="76">
        <v>811</v>
      </c>
      <c r="D119" s="77" t="s">
        <v>260</v>
      </c>
      <c r="E119" s="84">
        <v>2335</v>
      </c>
      <c r="F119" s="19"/>
      <c r="G11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19" s="35"/>
      <c r="I11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19" s="19"/>
      <c r="K11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19" s="33"/>
      <c r="M119" s="38"/>
      <c r="N119" s="41"/>
    </row>
    <row r="120" spans="1:14" ht="18" customHeight="1" x14ac:dyDescent="0.25">
      <c r="A120" s="75" t="s">
        <v>224</v>
      </c>
      <c r="B120" s="13" t="s">
        <v>48</v>
      </c>
      <c r="C120" s="76">
        <v>826</v>
      </c>
      <c r="D120" s="77" t="s">
        <v>261</v>
      </c>
      <c r="E120" s="84">
        <v>2335</v>
      </c>
      <c r="F120" s="19"/>
      <c r="G12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0" s="35"/>
      <c r="I12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0" s="19"/>
      <c r="K12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0" s="33"/>
      <c r="M120" s="38"/>
      <c r="N120" s="41"/>
    </row>
    <row r="121" spans="1:14" ht="18" customHeight="1" x14ac:dyDescent="0.25">
      <c r="A121" s="75" t="s">
        <v>224</v>
      </c>
      <c r="B121" s="13" t="s">
        <v>48</v>
      </c>
      <c r="C121" s="76">
        <v>713</v>
      </c>
      <c r="D121" s="77" t="s">
        <v>262</v>
      </c>
      <c r="E121" s="84">
        <v>2335</v>
      </c>
      <c r="F121" s="19"/>
      <c r="G12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1" s="35"/>
      <c r="I12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1" s="19"/>
      <c r="K12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1" s="33"/>
      <c r="M121" s="38"/>
      <c r="N121" s="41"/>
    </row>
    <row r="122" spans="1:14" ht="18" customHeight="1" x14ac:dyDescent="0.25">
      <c r="A122" s="75" t="s">
        <v>224</v>
      </c>
      <c r="B122" s="13" t="s">
        <v>48</v>
      </c>
      <c r="C122" s="76">
        <v>726</v>
      </c>
      <c r="D122" s="77" t="s">
        <v>263</v>
      </c>
      <c r="E122" s="84">
        <v>2335</v>
      </c>
      <c r="F122" s="19"/>
      <c r="G12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2" s="35"/>
      <c r="I12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2" s="19"/>
      <c r="K12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2" s="33"/>
      <c r="M122" s="38"/>
      <c r="N122" s="41"/>
    </row>
    <row r="123" spans="1:14" ht="18" customHeight="1" x14ac:dyDescent="0.25">
      <c r="A123" s="75" t="s">
        <v>224</v>
      </c>
      <c r="B123" s="13" t="s">
        <v>48</v>
      </c>
      <c r="C123" s="76">
        <v>739</v>
      </c>
      <c r="D123" s="77" t="s">
        <v>264</v>
      </c>
      <c r="E123" s="84">
        <v>2335</v>
      </c>
      <c r="F123" s="19"/>
      <c r="G12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3" s="35"/>
      <c r="I12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3" s="19"/>
      <c r="K12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3" s="33"/>
      <c r="M123" s="38"/>
      <c r="N123" s="41"/>
    </row>
    <row r="124" spans="1:14" ht="18" customHeight="1" x14ac:dyDescent="0.25">
      <c r="A124" s="75" t="s">
        <v>224</v>
      </c>
      <c r="B124" s="13" t="s">
        <v>48</v>
      </c>
      <c r="C124" s="76">
        <v>744</v>
      </c>
      <c r="D124" s="77" t="s">
        <v>265</v>
      </c>
      <c r="E124" s="84">
        <v>2335</v>
      </c>
      <c r="F124" s="19"/>
      <c r="G12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4" s="35"/>
      <c r="I12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4" s="19"/>
      <c r="K12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4" s="33"/>
      <c r="M124" s="38"/>
      <c r="N124" s="41"/>
    </row>
    <row r="125" spans="1:14" ht="18" customHeight="1" x14ac:dyDescent="0.25">
      <c r="A125" s="75" t="s">
        <v>224</v>
      </c>
      <c r="B125" s="13" t="s">
        <v>48</v>
      </c>
      <c r="C125" s="76">
        <v>745</v>
      </c>
      <c r="D125" s="77" t="s">
        <v>266</v>
      </c>
      <c r="E125" s="84">
        <v>2335</v>
      </c>
      <c r="F125" s="19"/>
      <c r="G12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5" s="35"/>
      <c r="I12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5" s="19"/>
      <c r="K12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5" s="33"/>
      <c r="M125" s="38"/>
      <c r="N125" s="41"/>
    </row>
    <row r="126" spans="1:14" ht="18" customHeight="1" x14ac:dyDescent="0.25">
      <c r="A126" s="75" t="s">
        <v>224</v>
      </c>
      <c r="B126" s="13" t="s">
        <v>48</v>
      </c>
      <c r="C126" s="76">
        <v>737</v>
      </c>
      <c r="D126" s="77" t="s">
        <v>267</v>
      </c>
      <c r="E126" s="84">
        <v>2335</v>
      </c>
      <c r="F126" s="19"/>
      <c r="G12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6" s="35"/>
      <c r="I12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6" s="19"/>
      <c r="K12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6" s="33"/>
      <c r="M126" s="38"/>
      <c r="N126" s="41"/>
    </row>
    <row r="127" spans="1:14" ht="18" customHeight="1" x14ac:dyDescent="0.25">
      <c r="A127" s="75" t="s">
        <v>224</v>
      </c>
      <c r="B127" s="13" t="s">
        <v>48</v>
      </c>
      <c r="C127" s="76">
        <v>738</v>
      </c>
      <c r="D127" s="77" t="s">
        <v>268</v>
      </c>
      <c r="E127" s="84">
        <v>2335</v>
      </c>
      <c r="F127" s="19"/>
      <c r="G12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7" s="35"/>
      <c r="I12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7" s="19"/>
      <c r="K12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7" s="33"/>
      <c r="M127" s="38"/>
      <c r="N127" s="41"/>
    </row>
    <row r="128" spans="1:14" ht="18" customHeight="1" x14ac:dyDescent="0.25">
      <c r="A128" s="75" t="s">
        <v>224</v>
      </c>
      <c r="B128" s="13" t="s">
        <v>48</v>
      </c>
      <c r="C128" s="76">
        <v>718</v>
      </c>
      <c r="D128" s="77" t="s">
        <v>269</v>
      </c>
      <c r="E128" s="84">
        <v>2335</v>
      </c>
      <c r="F128" s="19"/>
      <c r="G12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8" s="35"/>
      <c r="I12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8" s="19"/>
      <c r="K12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8" s="33"/>
      <c r="M128" s="38"/>
      <c r="N128" s="41"/>
    </row>
    <row r="129" spans="1:14" ht="18" customHeight="1" x14ac:dyDescent="0.25">
      <c r="A129" s="75" t="s">
        <v>224</v>
      </c>
      <c r="B129" s="13" t="s">
        <v>48</v>
      </c>
      <c r="C129" s="76">
        <v>719</v>
      </c>
      <c r="D129" s="77" t="s">
        <v>270</v>
      </c>
      <c r="E129" s="84">
        <v>2335</v>
      </c>
      <c r="F129" s="19"/>
      <c r="G12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29" s="35"/>
      <c r="I12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29" s="19"/>
      <c r="K12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29" s="33"/>
      <c r="M129" s="38"/>
      <c r="N129" s="41"/>
    </row>
    <row r="130" spans="1:14" ht="18" customHeight="1" x14ac:dyDescent="0.25">
      <c r="A130" s="75" t="s">
        <v>224</v>
      </c>
      <c r="B130" s="13" t="s">
        <v>48</v>
      </c>
      <c r="C130" s="76">
        <v>667</v>
      </c>
      <c r="D130" s="77" t="s">
        <v>271</v>
      </c>
      <c r="E130" s="84">
        <v>2335</v>
      </c>
      <c r="F130" s="19"/>
      <c r="G13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0" s="35"/>
      <c r="I13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0" s="19"/>
      <c r="K13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0" s="33"/>
      <c r="M130" s="38"/>
      <c r="N130" s="41"/>
    </row>
    <row r="131" spans="1:14" ht="18" customHeight="1" x14ac:dyDescent="0.25">
      <c r="A131" s="75" t="s">
        <v>224</v>
      </c>
      <c r="B131" s="13" t="s">
        <v>48</v>
      </c>
      <c r="C131" s="76">
        <v>830</v>
      </c>
      <c r="D131" s="77" t="s">
        <v>272</v>
      </c>
      <c r="E131" s="84">
        <v>2335</v>
      </c>
      <c r="F131" s="19"/>
      <c r="G13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1" s="35"/>
      <c r="I13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1" s="19"/>
      <c r="K13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1" s="33"/>
      <c r="M131" s="38"/>
      <c r="N131" s="41"/>
    </row>
    <row r="132" spans="1:14" ht="18" customHeight="1" x14ac:dyDescent="0.25">
      <c r="A132" s="75" t="s">
        <v>224</v>
      </c>
      <c r="B132" s="13" t="s">
        <v>48</v>
      </c>
      <c r="C132" s="76">
        <v>117</v>
      </c>
      <c r="D132" s="77" t="s">
        <v>273</v>
      </c>
      <c r="E132" s="84">
        <v>2335</v>
      </c>
      <c r="F132" s="19"/>
      <c r="G13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2" s="35"/>
      <c r="I13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2" s="19"/>
      <c r="K13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2" s="33"/>
      <c r="M132" s="38"/>
      <c r="N132" s="41"/>
    </row>
    <row r="133" spans="1:14" ht="18" customHeight="1" x14ac:dyDescent="0.25">
      <c r="A133" s="75" t="s">
        <v>224</v>
      </c>
      <c r="B133" s="13" t="s">
        <v>48</v>
      </c>
      <c r="C133" s="76">
        <v>110</v>
      </c>
      <c r="D133" s="77" t="s">
        <v>274</v>
      </c>
      <c r="E133" s="84">
        <v>2335</v>
      </c>
      <c r="F133" s="19"/>
      <c r="G13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3" s="35"/>
      <c r="I13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3" s="19"/>
      <c r="K13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3" s="33"/>
      <c r="M133" s="38"/>
      <c r="N133" s="41"/>
    </row>
    <row r="134" spans="1:14" ht="18" customHeight="1" x14ac:dyDescent="0.25">
      <c r="A134" s="75" t="s">
        <v>224</v>
      </c>
      <c r="B134" s="13" t="s">
        <v>48</v>
      </c>
      <c r="C134" s="76">
        <v>203</v>
      </c>
      <c r="D134" s="77" t="s">
        <v>275</v>
      </c>
      <c r="E134" s="84">
        <v>2335</v>
      </c>
      <c r="F134" s="19"/>
      <c r="G13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4" s="35"/>
      <c r="I13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4" s="19"/>
      <c r="K13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4" s="33"/>
      <c r="M134" s="38"/>
      <c r="N134" s="41"/>
    </row>
    <row r="135" spans="1:14" ht="18" customHeight="1" x14ac:dyDescent="0.25">
      <c r="A135" s="75" t="s">
        <v>20</v>
      </c>
      <c r="B135" s="13" t="s">
        <v>48</v>
      </c>
      <c r="C135" s="76">
        <v>629</v>
      </c>
      <c r="D135" s="77" t="s">
        <v>276</v>
      </c>
      <c r="E135" s="84">
        <v>39612</v>
      </c>
      <c r="F135" s="19"/>
      <c r="G13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5" s="35"/>
      <c r="I13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5" s="19"/>
      <c r="K13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5" s="33"/>
      <c r="M135" s="38"/>
      <c r="N135" s="41"/>
    </row>
    <row r="136" spans="1:14" ht="18" customHeight="1" x14ac:dyDescent="0.25">
      <c r="A136" s="75" t="s">
        <v>20</v>
      </c>
      <c r="B136" s="13" t="s">
        <v>48</v>
      </c>
      <c r="C136" s="76">
        <v>712</v>
      </c>
      <c r="D136" s="77" t="s">
        <v>227</v>
      </c>
      <c r="E136" s="84">
        <v>39612</v>
      </c>
      <c r="F136" s="19"/>
      <c r="G13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6" s="35"/>
      <c r="I13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6" s="19"/>
      <c r="K13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6" s="33"/>
      <c r="M136" s="38"/>
      <c r="N136" s="41"/>
    </row>
    <row r="137" spans="1:14" ht="18" customHeight="1" x14ac:dyDescent="0.25">
      <c r="A137" s="75" t="s">
        <v>20</v>
      </c>
      <c r="B137" s="13" t="s">
        <v>48</v>
      </c>
      <c r="C137" s="76">
        <v>818</v>
      </c>
      <c r="D137" s="77" t="s">
        <v>228</v>
      </c>
      <c r="E137" s="84">
        <v>39612</v>
      </c>
      <c r="F137" s="19"/>
      <c r="G13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7" s="35"/>
      <c r="I13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7" s="19"/>
      <c r="K13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7" s="33"/>
      <c r="M137" s="38"/>
      <c r="N137" s="41"/>
    </row>
    <row r="138" spans="1:14" ht="18" customHeight="1" x14ac:dyDescent="0.25">
      <c r="A138" s="75" t="s">
        <v>20</v>
      </c>
      <c r="B138" s="13" t="s">
        <v>48</v>
      </c>
      <c r="C138" s="76">
        <v>703</v>
      </c>
      <c r="D138" s="77" t="s">
        <v>229</v>
      </c>
      <c r="E138" s="84">
        <v>39612</v>
      </c>
      <c r="F138" s="19"/>
      <c r="G13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8" s="35"/>
      <c r="I13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8" s="19"/>
      <c r="K13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8" s="33"/>
      <c r="M138" s="38"/>
      <c r="N138" s="41"/>
    </row>
    <row r="139" spans="1:14" ht="18" customHeight="1" x14ac:dyDescent="0.25">
      <c r="A139" s="75" t="s">
        <v>20</v>
      </c>
      <c r="B139" s="13" t="s">
        <v>48</v>
      </c>
      <c r="C139" s="76">
        <v>731</v>
      </c>
      <c r="D139" s="77" t="s">
        <v>230</v>
      </c>
      <c r="E139" s="84">
        <v>39612</v>
      </c>
      <c r="F139" s="19"/>
      <c r="G13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39" s="35"/>
      <c r="I13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39" s="19"/>
      <c r="K13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39" s="33"/>
      <c r="M139" s="38"/>
      <c r="N139" s="41"/>
    </row>
    <row r="140" spans="1:14" ht="18" customHeight="1" x14ac:dyDescent="0.25">
      <c r="A140" s="75" t="s">
        <v>20</v>
      </c>
      <c r="B140" s="13" t="s">
        <v>48</v>
      </c>
      <c r="C140" s="76">
        <v>704</v>
      </c>
      <c r="D140" s="77" t="s">
        <v>231</v>
      </c>
      <c r="E140" s="84">
        <v>39612</v>
      </c>
      <c r="F140" s="19"/>
      <c r="G14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0" s="35"/>
      <c r="I14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0" s="19"/>
      <c r="K14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0" s="33"/>
      <c r="M140" s="38"/>
      <c r="N140" s="41"/>
    </row>
    <row r="141" spans="1:14" ht="18" customHeight="1" x14ac:dyDescent="0.25">
      <c r="A141" s="75" t="s">
        <v>20</v>
      </c>
      <c r="B141" s="13" t="s">
        <v>48</v>
      </c>
      <c r="C141" s="76">
        <v>732</v>
      </c>
      <c r="D141" s="77" t="s">
        <v>232</v>
      </c>
      <c r="E141" s="84">
        <v>39612</v>
      </c>
      <c r="F141" s="19"/>
      <c r="G14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1" s="35"/>
      <c r="I14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1" s="19"/>
      <c r="K14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1" s="33"/>
      <c r="M141" s="38"/>
      <c r="N141" s="41"/>
    </row>
    <row r="142" spans="1:14" ht="18" customHeight="1" x14ac:dyDescent="0.25">
      <c r="A142" s="75" t="s">
        <v>20</v>
      </c>
      <c r="B142" s="13" t="s">
        <v>48</v>
      </c>
      <c r="C142" s="76">
        <v>705</v>
      </c>
      <c r="D142" s="77" t="s">
        <v>233</v>
      </c>
      <c r="E142" s="84">
        <v>39612</v>
      </c>
      <c r="F142" s="19"/>
      <c r="G14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2" s="35"/>
      <c r="I14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2" s="19"/>
      <c r="K14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2" s="33"/>
      <c r="M142" s="38"/>
      <c r="N142" s="41"/>
    </row>
    <row r="143" spans="1:14" ht="18" customHeight="1" x14ac:dyDescent="0.25">
      <c r="A143" s="75" t="s">
        <v>20</v>
      </c>
      <c r="B143" s="13" t="s">
        <v>48</v>
      </c>
      <c r="C143" s="76">
        <v>733</v>
      </c>
      <c r="D143" s="77" t="s">
        <v>234</v>
      </c>
      <c r="E143" s="84">
        <v>39612</v>
      </c>
      <c r="F143" s="19"/>
      <c r="G14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3" s="35"/>
      <c r="I14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3" s="19"/>
      <c r="K14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3" s="33"/>
      <c r="M143" s="38"/>
      <c r="N143" s="41"/>
    </row>
    <row r="144" spans="1:14" ht="18" customHeight="1" x14ac:dyDescent="0.25">
      <c r="A144" s="75" t="s">
        <v>20</v>
      </c>
      <c r="B144" s="13" t="s">
        <v>48</v>
      </c>
      <c r="C144" s="76">
        <v>706</v>
      </c>
      <c r="D144" s="77" t="s">
        <v>235</v>
      </c>
      <c r="E144" s="84">
        <v>39612</v>
      </c>
      <c r="F144" s="19"/>
      <c r="G14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4" s="35"/>
      <c r="I14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4" s="19"/>
      <c r="K14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4" s="33"/>
      <c r="M144" s="38"/>
      <c r="N144" s="41"/>
    </row>
    <row r="145" spans="1:14" ht="18" customHeight="1" x14ac:dyDescent="0.25">
      <c r="A145" s="75" t="s">
        <v>20</v>
      </c>
      <c r="B145" s="13" t="s">
        <v>48</v>
      </c>
      <c r="C145" s="76">
        <v>734</v>
      </c>
      <c r="D145" s="77" t="s">
        <v>236</v>
      </c>
      <c r="E145" s="84">
        <v>39612</v>
      </c>
      <c r="F145" s="19"/>
      <c r="G14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5" s="35"/>
      <c r="I14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5" s="19"/>
      <c r="K14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5" s="33"/>
      <c r="M145" s="38"/>
      <c r="N145" s="41"/>
    </row>
    <row r="146" spans="1:14" ht="18" customHeight="1" x14ac:dyDescent="0.25">
      <c r="A146" s="75" t="s">
        <v>20</v>
      </c>
      <c r="B146" s="13" t="s">
        <v>48</v>
      </c>
      <c r="C146" s="76">
        <v>715</v>
      </c>
      <c r="D146" s="77" t="s">
        <v>237</v>
      </c>
      <c r="E146" s="84">
        <v>39612</v>
      </c>
      <c r="F146" s="19"/>
      <c r="G14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6" s="35"/>
      <c r="I14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6" s="19"/>
      <c r="K14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6" s="33"/>
      <c r="M146" s="38"/>
      <c r="N146" s="41"/>
    </row>
    <row r="147" spans="1:14" ht="18" customHeight="1" x14ac:dyDescent="0.25">
      <c r="A147" s="75" t="s">
        <v>20</v>
      </c>
      <c r="B147" s="13" t="s">
        <v>48</v>
      </c>
      <c r="C147" s="76">
        <v>808</v>
      </c>
      <c r="D147" s="77" t="s">
        <v>238</v>
      </c>
      <c r="E147" s="84">
        <v>39612</v>
      </c>
      <c r="F147" s="19"/>
      <c r="G14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7" s="35"/>
      <c r="I14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7" s="19"/>
      <c r="K14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7" s="33"/>
      <c r="M147" s="38"/>
      <c r="N147" s="41"/>
    </row>
    <row r="148" spans="1:14" ht="18" customHeight="1" x14ac:dyDescent="0.25">
      <c r="A148" s="75" t="s">
        <v>20</v>
      </c>
      <c r="B148" s="13" t="s">
        <v>48</v>
      </c>
      <c r="C148" s="76">
        <v>727</v>
      </c>
      <c r="D148" s="77" t="s">
        <v>239</v>
      </c>
      <c r="E148" s="84">
        <v>39612</v>
      </c>
      <c r="F148" s="19"/>
      <c r="G14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8" s="35"/>
      <c r="I14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8" s="19"/>
      <c r="K14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8" s="33"/>
      <c r="M148" s="38"/>
      <c r="N148" s="41"/>
    </row>
    <row r="149" spans="1:14" ht="18" customHeight="1" x14ac:dyDescent="0.25">
      <c r="A149" s="75" t="s">
        <v>20</v>
      </c>
      <c r="B149" s="13" t="s">
        <v>48</v>
      </c>
      <c r="C149" s="76">
        <v>728</v>
      </c>
      <c r="D149" s="77" t="s">
        <v>240</v>
      </c>
      <c r="E149" s="84">
        <v>39612</v>
      </c>
      <c r="F149" s="19"/>
      <c r="G14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49" s="35"/>
      <c r="I14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49" s="19"/>
      <c r="K14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49" s="33"/>
      <c r="M149" s="38"/>
      <c r="N149" s="41"/>
    </row>
    <row r="150" spans="1:14" ht="18" customHeight="1" x14ac:dyDescent="0.25">
      <c r="A150" s="75" t="s">
        <v>20</v>
      </c>
      <c r="B150" s="13" t="s">
        <v>48</v>
      </c>
      <c r="C150" s="76">
        <v>815</v>
      </c>
      <c r="D150" s="77" t="s">
        <v>241</v>
      </c>
      <c r="E150" s="84">
        <v>39612</v>
      </c>
      <c r="F150" s="19"/>
      <c r="G15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0" s="35"/>
      <c r="I15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0" s="19"/>
      <c r="K15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0" s="33"/>
      <c r="M150" s="38"/>
      <c r="N150" s="41"/>
    </row>
    <row r="151" spans="1:14" ht="18" customHeight="1" x14ac:dyDescent="0.25">
      <c r="A151" s="75" t="s">
        <v>20</v>
      </c>
      <c r="B151" s="13" t="s">
        <v>48</v>
      </c>
      <c r="C151" s="76">
        <v>701</v>
      </c>
      <c r="D151" s="77" t="s">
        <v>242</v>
      </c>
      <c r="E151" s="84">
        <v>39612</v>
      </c>
      <c r="F151" s="19"/>
      <c r="G15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1" s="35"/>
      <c r="I15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1" s="19"/>
      <c r="K15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1" s="33"/>
      <c r="M151" s="38"/>
      <c r="N151" s="41"/>
    </row>
    <row r="152" spans="1:14" ht="18" customHeight="1" x14ac:dyDescent="0.25">
      <c r="A152" s="75" t="s">
        <v>20</v>
      </c>
      <c r="B152" s="13" t="s">
        <v>48</v>
      </c>
      <c r="C152" s="76">
        <v>740</v>
      </c>
      <c r="D152" s="77" t="s">
        <v>243</v>
      </c>
      <c r="E152" s="84">
        <v>39612</v>
      </c>
      <c r="F152" s="19"/>
      <c r="G15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2" s="35"/>
      <c r="I15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2" s="19"/>
      <c r="K15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2" s="33"/>
      <c r="M152" s="38"/>
      <c r="N152" s="41"/>
    </row>
    <row r="153" spans="1:14" ht="18" customHeight="1" x14ac:dyDescent="0.25">
      <c r="A153" s="75" t="s">
        <v>20</v>
      </c>
      <c r="B153" s="13" t="s">
        <v>48</v>
      </c>
      <c r="C153" s="76">
        <v>741</v>
      </c>
      <c r="D153" s="77" t="s">
        <v>244</v>
      </c>
      <c r="E153" s="84">
        <v>39612</v>
      </c>
      <c r="F153" s="19"/>
      <c r="G15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3" s="35"/>
      <c r="I15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3" s="19"/>
      <c r="K15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3" s="33"/>
      <c r="M153" s="38"/>
      <c r="N153" s="41"/>
    </row>
    <row r="154" spans="1:14" ht="18" customHeight="1" x14ac:dyDescent="0.25">
      <c r="A154" s="75" t="s">
        <v>20</v>
      </c>
      <c r="B154" s="13" t="s">
        <v>48</v>
      </c>
      <c r="C154" s="76">
        <v>742</v>
      </c>
      <c r="D154" s="77" t="s">
        <v>245</v>
      </c>
      <c r="E154" s="84">
        <v>39612</v>
      </c>
      <c r="F154" s="19"/>
      <c r="G15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4" s="35"/>
      <c r="I15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4" s="19"/>
      <c r="K15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4" s="33"/>
      <c r="M154" s="38"/>
      <c r="N154" s="41"/>
    </row>
    <row r="155" spans="1:14" ht="18" customHeight="1" x14ac:dyDescent="0.25">
      <c r="A155" s="75" t="s">
        <v>20</v>
      </c>
      <c r="B155" s="13" t="s">
        <v>48</v>
      </c>
      <c r="C155" s="76">
        <v>743</v>
      </c>
      <c r="D155" s="77" t="s">
        <v>246</v>
      </c>
      <c r="E155" s="84">
        <v>39612</v>
      </c>
      <c r="F155" s="19"/>
      <c r="G15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5" s="35"/>
      <c r="I15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5" s="19"/>
      <c r="K15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5" s="33"/>
      <c r="M155" s="38"/>
      <c r="N155" s="41"/>
    </row>
    <row r="156" spans="1:14" ht="18" customHeight="1" x14ac:dyDescent="0.25">
      <c r="A156" s="75" t="s">
        <v>20</v>
      </c>
      <c r="B156" s="13" t="s">
        <v>48</v>
      </c>
      <c r="C156" s="76">
        <v>809</v>
      </c>
      <c r="D156" s="77" t="s">
        <v>247</v>
      </c>
      <c r="E156" s="84">
        <v>39612</v>
      </c>
      <c r="F156" s="19"/>
      <c r="G15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6" s="35"/>
      <c r="I15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6" s="19"/>
      <c r="K15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6" s="33"/>
      <c r="M156" s="38"/>
      <c r="N156" s="41"/>
    </row>
    <row r="157" spans="1:14" ht="18" customHeight="1" x14ac:dyDescent="0.25">
      <c r="A157" s="75" t="s">
        <v>20</v>
      </c>
      <c r="B157" s="13" t="s">
        <v>48</v>
      </c>
      <c r="C157" s="76">
        <v>810</v>
      </c>
      <c r="D157" s="77" t="s">
        <v>248</v>
      </c>
      <c r="E157" s="84">
        <v>39612</v>
      </c>
      <c r="F157" s="19"/>
      <c r="G15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7" s="35"/>
      <c r="I15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7" s="19"/>
      <c r="K15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7" s="33"/>
      <c r="M157" s="38"/>
      <c r="N157" s="41"/>
    </row>
    <row r="158" spans="1:14" ht="18" customHeight="1" x14ac:dyDescent="0.25">
      <c r="A158" s="75" t="s">
        <v>20</v>
      </c>
      <c r="B158" s="13" t="s">
        <v>48</v>
      </c>
      <c r="C158" s="76">
        <v>702</v>
      </c>
      <c r="D158" s="77" t="s">
        <v>249</v>
      </c>
      <c r="E158" s="84">
        <v>39612</v>
      </c>
      <c r="F158" s="19"/>
      <c r="G15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8" s="35"/>
      <c r="I15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8" s="19"/>
      <c r="K15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8" s="33"/>
      <c r="M158" s="38"/>
      <c r="N158" s="41"/>
    </row>
    <row r="159" spans="1:14" ht="18" customHeight="1" x14ac:dyDescent="0.25">
      <c r="A159" s="75" t="s">
        <v>20</v>
      </c>
      <c r="B159" s="13" t="s">
        <v>48</v>
      </c>
      <c r="C159" s="76">
        <v>817</v>
      </c>
      <c r="D159" s="77" t="s">
        <v>250</v>
      </c>
      <c r="E159" s="84">
        <v>39612</v>
      </c>
      <c r="F159" s="19"/>
      <c r="G15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59" s="35"/>
      <c r="I15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59" s="19"/>
      <c r="K15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59" s="33"/>
      <c r="M159" s="38"/>
      <c r="N159" s="41"/>
    </row>
    <row r="160" spans="1:14" ht="18" customHeight="1" x14ac:dyDescent="0.25">
      <c r="A160" s="75" t="s">
        <v>20</v>
      </c>
      <c r="B160" s="13" t="s">
        <v>48</v>
      </c>
      <c r="C160" s="76">
        <v>820</v>
      </c>
      <c r="D160" s="77" t="s">
        <v>251</v>
      </c>
      <c r="E160" s="84">
        <v>39612</v>
      </c>
      <c r="F160" s="19"/>
      <c r="G16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0" s="35"/>
      <c r="I16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0" s="19"/>
      <c r="K16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0" s="33"/>
      <c r="M160" s="38"/>
      <c r="N160" s="41"/>
    </row>
    <row r="161" spans="1:14" ht="18" customHeight="1" x14ac:dyDescent="0.25">
      <c r="A161" s="75" t="s">
        <v>20</v>
      </c>
      <c r="B161" s="13" t="s">
        <v>48</v>
      </c>
      <c r="C161" s="76">
        <v>805</v>
      </c>
      <c r="D161" s="77" t="s">
        <v>252</v>
      </c>
      <c r="E161" s="84">
        <v>39612</v>
      </c>
      <c r="F161" s="19"/>
      <c r="G16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1" s="35"/>
      <c r="I16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1" s="19"/>
      <c r="K16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1" s="33"/>
      <c r="M161" s="38"/>
      <c r="N161" s="41"/>
    </row>
    <row r="162" spans="1:14" ht="18" customHeight="1" x14ac:dyDescent="0.25">
      <c r="A162" s="75" t="s">
        <v>20</v>
      </c>
      <c r="B162" s="13" t="s">
        <v>48</v>
      </c>
      <c r="C162" s="76">
        <v>614</v>
      </c>
      <c r="D162" s="77" t="s">
        <v>253</v>
      </c>
      <c r="E162" s="84">
        <v>39612</v>
      </c>
      <c r="F162" s="19"/>
      <c r="G16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2" s="35"/>
      <c r="I16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2" s="19"/>
      <c r="K16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2" s="33"/>
      <c r="M162" s="38"/>
      <c r="N162" s="41"/>
    </row>
    <row r="163" spans="1:14" ht="18" customHeight="1" x14ac:dyDescent="0.25">
      <c r="A163" s="75" t="s">
        <v>20</v>
      </c>
      <c r="B163" s="13" t="s">
        <v>48</v>
      </c>
      <c r="C163" s="76">
        <v>714</v>
      </c>
      <c r="D163" s="77" t="s">
        <v>254</v>
      </c>
      <c r="E163" s="84">
        <v>39612</v>
      </c>
      <c r="F163" s="19"/>
      <c r="G16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3" s="35"/>
      <c r="I16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3" s="19"/>
      <c r="K16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3" s="33"/>
      <c r="M163" s="38"/>
      <c r="N163" s="41"/>
    </row>
    <row r="164" spans="1:14" ht="18" customHeight="1" x14ac:dyDescent="0.25">
      <c r="A164" s="75" t="s">
        <v>20</v>
      </c>
      <c r="B164" s="13" t="s">
        <v>48</v>
      </c>
      <c r="C164" s="76">
        <v>708</v>
      </c>
      <c r="D164" s="77" t="s">
        <v>255</v>
      </c>
      <c r="E164" s="84">
        <v>39612</v>
      </c>
      <c r="F164" s="19"/>
      <c r="G16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4" s="35"/>
      <c r="I16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4" s="19"/>
      <c r="K16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4" s="33"/>
      <c r="M164" s="38"/>
      <c r="N164" s="41"/>
    </row>
    <row r="165" spans="1:14" ht="18" customHeight="1" x14ac:dyDescent="0.25">
      <c r="A165" s="75" t="s">
        <v>20</v>
      </c>
      <c r="B165" s="13" t="s">
        <v>48</v>
      </c>
      <c r="C165" s="76">
        <v>610</v>
      </c>
      <c r="D165" s="77" t="s">
        <v>256</v>
      </c>
      <c r="E165" s="84">
        <v>39612</v>
      </c>
      <c r="F165" s="19"/>
      <c r="G16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5" s="35"/>
      <c r="I16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5" s="19"/>
      <c r="K16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5" s="33"/>
      <c r="M165" s="38"/>
      <c r="N165" s="41"/>
    </row>
    <row r="166" spans="1:14" ht="18" customHeight="1" x14ac:dyDescent="0.25">
      <c r="A166" s="75" t="s">
        <v>20</v>
      </c>
      <c r="B166" s="13" t="s">
        <v>48</v>
      </c>
      <c r="C166" s="76">
        <v>611</v>
      </c>
      <c r="D166" s="77" t="s">
        <v>257</v>
      </c>
      <c r="E166" s="84">
        <v>39612</v>
      </c>
      <c r="F166" s="19"/>
      <c r="G16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6" s="35"/>
      <c r="I16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6" s="19"/>
      <c r="K16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6" s="33"/>
      <c r="M166" s="38"/>
      <c r="N166" s="41"/>
    </row>
    <row r="167" spans="1:14" ht="18" customHeight="1" x14ac:dyDescent="0.25">
      <c r="A167" s="75" t="s">
        <v>20</v>
      </c>
      <c r="B167" s="13" t="s">
        <v>48</v>
      </c>
      <c r="C167" s="76">
        <v>730</v>
      </c>
      <c r="D167" s="77" t="s">
        <v>258</v>
      </c>
      <c r="E167" s="84">
        <v>39612</v>
      </c>
      <c r="F167" s="19"/>
      <c r="G16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7" s="35"/>
      <c r="I16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7" s="19"/>
      <c r="K16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7" s="33"/>
      <c r="M167" s="38"/>
      <c r="N167" s="41"/>
    </row>
    <row r="168" spans="1:14" ht="18" customHeight="1" x14ac:dyDescent="0.25">
      <c r="A168" s="75" t="s">
        <v>20</v>
      </c>
      <c r="B168" s="13" t="s">
        <v>48</v>
      </c>
      <c r="C168" s="76">
        <v>709</v>
      </c>
      <c r="D168" s="77" t="s">
        <v>259</v>
      </c>
      <c r="E168" s="84">
        <v>39612</v>
      </c>
      <c r="F168" s="19"/>
      <c r="G16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8" s="35"/>
      <c r="I16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8" s="19"/>
      <c r="K16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8" s="33"/>
      <c r="M168" s="38"/>
      <c r="N168" s="41"/>
    </row>
    <row r="169" spans="1:14" ht="18" customHeight="1" x14ac:dyDescent="0.25">
      <c r="A169" s="75" t="s">
        <v>20</v>
      </c>
      <c r="B169" s="13" t="s">
        <v>48</v>
      </c>
      <c r="C169" s="76">
        <v>811</v>
      </c>
      <c r="D169" s="77" t="s">
        <v>260</v>
      </c>
      <c r="E169" s="84">
        <v>39612</v>
      </c>
      <c r="F169" s="19"/>
      <c r="G16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69" s="35"/>
      <c r="I16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69" s="19"/>
      <c r="K16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69" s="33"/>
      <c r="M169" s="38"/>
      <c r="N169" s="41"/>
    </row>
    <row r="170" spans="1:14" ht="18" customHeight="1" x14ac:dyDescent="0.25">
      <c r="A170" s="75" t="s">
        <v>20</v>
      </c>
      <c r="B170" s="13" t="s">
        <v>48</v>
      </c>
      <c r="C170" s="76">
        <v>826</v>
      </c>
      <c r="D170" s="77" t="s">
        <v>261</v>
      </c>
      <c r="E170" s="84">
        <v>39612</v>
      </c>
      <c r="F170" s="19"/>
      <c r="G17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0" s="35"/>
      <c r="I17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0" s="19"/>
      <c r="K17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0" s="33"/>
      <c r="M170" s="38"/>
      <c r="N170" s="41"/>
    </row>
    <row r="171" spans="1:14" ht="18" customHeight="1" x14ac:dyDescent="0.25">
      <c r="A171" s="75" t="s">
        <v>20</v>
      </c>
      <c r="B171" s="13" t="s">
        <v>48</v>
      </c>
      <c r="C171" s="76">
        <v>713</v>
      </c>
      <c r="D171" s="77" t="s">
        <v>262</v>
      </c>
      <c r="E171" s="84">
        <v>39612</v>
      </c>
      <c r="F171" s="19"/>
      <c r="G17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1" s="35"/>
      <c r="I17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1" s="19"/>
      <c r="K17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1" s="33"/>
      <c r="M171" s="38"/>
      <c r="N171" s="41"/>
    </row>
    <row r="172" spans="1:14" ht="18" customHeight="1" x14ac:dyDescent="0.25">
      <c r="A172" s="75" t="s">
        <v>20</v>
      </c>
      <c r="B172" s="13" t="s">
        <v>48</v>
      </c>
      <c r="C172" s="76">
        <v>726</v>
      </c>
      <c r="D172" s="77" t="s">
        <v>263</v>
      </c>
      <c r="E172" s="84">
        <v>39612</v>
      </c>
      <c r="F172" s="19"/>
      <c r="G17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2" s="35"/>
      <c r="I17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2" s="19"/>
      <c r="K17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2" s="33"/>
      <c r="M172" s="38"/>
      <c r="N172" s="41"/>
    </row>
    <row r="173" spans="1:14" ht="18" customHeight="1" x14ac:dyDescent="0.25">
      <c r="A173" s="75" t="s">
        <v>20</v>
      </c>
      <c r="B173" s="13" t="s">
        <v>48</v>
      </c>
      <c r="C173" s="76">
        <v>739</v>
      </c>
      <c r="D173" s="77" t="s">
        <v>264</v>
      </c>
      <c r="E173" s="84">
        <v>39612</v>
      </c>
      <c r="F173" s="19"/>
      <c r="G17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3" s="35"/>
      <c r="I17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3" s="19"/>
      <c r="K17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3" s="33"/>
      <c r="M173" s="38"/>
      <c r="N173" s="41"/>
    </row>
    <row r="174" spans="1:14" ht="18" customHeight="1" x14ac:dyDescent="0.25">
      <c r="A174" s="75" t="s">
        <v>20</v>
      </c>
      <c r="B174" s="13" t="s">
        <v>48</v>
      </c>
      <c r="C174" s="76">
        <v>744</v>
      </c>
      <c r="D174" s="77" t="s">
        <v>265</v>
      </c>
      <c r="E174" s="84">
        <v>39612</v>
      </c>
      <c r="F174" s="19"/>
      <c r="G17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4" s="35"/>
      <c r="I17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4" s="19"/>
      <c r="K17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4" s="33"/>
      <c r="M174" s="38"/>
      <c r="N174" s="41"/>
    </row>
    <row r="175" spans="1:14" ht="18" customHeight="1" x14ac:dyDescent="0.25">
      <c r="A175" s="75" t="s">
        <v>20</v>
      </c>
      <c r="B175" s="13" t="s">
        <v>48</v>
      </c>
      <c r="C175" s="76">
        <v>745</v>
      </c>
      <c r="D175" s="77" t="s">
        <v>266</v>
      </c>
      <c r="E175" s="84">
        <v>39612</v>
      </c>
      <c r="F175" s="19"/>
      <c r="G17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5" s="35"/>
      <c r="I17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5" s="19"/>
      <c r="K17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5" s="33"/>
      <c r="M175" s="38"/>
      <c r="N175" s="41"/>
    </row>
    <row r="176" spans="1:14" ht="18" customHeight="1" x14ac:dyDescent="0.25">
      <c r="A176" s="75" t="s">
        <v>20</v>
      </c>
      <c r="B176" s="13" t="s">
        <v>48</v>
      </c>
      <c r="C176" s="76">
        <v>737</v>
      </c>
      <c r="D176" s="77" t="s">
        <v>267</v>
      </c>
      <c r="E176" s="84">
        <v>39612</v>
      </c>
      <c r="F176" s="19"/>
      <c r="G17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6" s="35"/>
      <c r="I17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6" s="19"/>
      <c r="K17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6" s="33"/>
      <c r="M176" s="38"/>
      <c r="N176" s="41"/>
    </row>
    <row r="177" spans="1:14" ht="18" customHeight="1" x14ac:dyDescent="0.25">
      <c r="A177" s="75" t="s">
        <v>20</v>
      </c>
      <c r="B177" s="13" t="s">
        <v>48</v>
      </c>
      <c r="C177" s="76">
        <v>738</v>
      </c>
      <c r="D177" s="77" t="s">
        <v>268</v>
      </c>
      <c r="E177" s="84">
        <v>39612</v>
      </c>
      <c r="F177" s="19"/>
      <c r="G17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7" s="35"/>
      <c r="I17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7" s="19"/>
      <c r="K17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7" s="33"/>
      <c r="M177" s="38"/>
      <c r="N177" s="41"/>
    </row>
    <row r="178" spans="1:14" ht="18" customHeight="1" x14ac:dyDescent="0.25">
      <c r="A178" s="75" t="s">
        <v>20</v>
      </c>
      <c r="B178" s="13" t="s">
        <v>48</v>
      </c>
      <c r="C178" s="76">
        <v>718</v>
      </c>
      <c r="D178" s="77" t="s">
        <v>269</v>
      </c>
      <c r="E178" s="84">
        <v>39612</v>
      </c>
      <c r="F178" s="19"/>
      <c r="G17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8" s="35"/>
      <c r="I17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8" s="19"/>
      <c r="K17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8" s="33"/>
      <c r="M178" s="38"/>
      <c r="N178" s="41"/>
    </row>
    <row r="179" spans="1:14" ht="18" customHeight="1" x14ac:dyDescent="0.25">
      <c r="A179" s="75" t="s">
        <v>20</v>
      </c>
      <c r="B179" s="13" t="s">
        <v>48</v>
      </c>
      <c r="C179" s="76">
        <v>719</v>
      </c>
      <c r="D179" s="77" t="s">
        <v>270</v>
      </c>
      <c r="E179" s="84">
        <v>39612</v>
      </c>
      <c r="F179" s="19"/>
      <c r="G17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79" s="35"/>
      <c r="I17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79" s="19"/>
      <c r="K17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79" s="33"/>
      <c r="M179" s="38"/>
      <c r="N179" s="41"/>
    </row>
    <row r="180" spans="1:14" ht="18" customHeight="1" x14ac:dyDescent="0.25">
      <c r="A180" s="75" t="s">
        <v>20</v>
      </c>
      <c r="B180" s="13" t="s">
        <v>48</v>
      </c>
      <c r="C180" s="76">
        <v>676</v>
      </c>
      <c r="D180" s="77" t="s">
        <v>277</v>
      </c>
      <c r="E180" s="84">
        <v>39612</v>
      </c>
      <c r="F180" s="19"/>
      <c r="G18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0" s="35"/>
      <c r="I18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0" s="19"/>
      <c r="K18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0" s="33"/>
      <c r="M180" s="38"/>
      <c r="N180" s="41"/>
    </row>
    <row r="181" spans="1:14" ht="18" customHeight="1" x14ac:dyDescent="0.25">
      <c r="A181" s="75" t="s">
        <v>278</v>
      </c>
      <c r="B181" s="13" t="s">
        <v>48</v>
      </c>
      <c r="C181" s="76">
        <v>628</v>
      </c>
      <c r="D181" s="77" t="s">
        <v>279</v>
      </c>
      <c r="E181" s="84">
        <v>412800</v>
      </c>
      <c r="F181" s="19"/>
      <c r="G18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1" s="35"/>
      <c r="I18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1" s="19"/>
      <c r="K18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1" s="33"/>
      <c r="M181" s="38"/>
      <c r="N181" s="41"/>
    </row>
    <row r="182" spans="1:14" ht="18" customHeight="1" x14ac:dyDescent="0.25">
      <c r="A182" s="75" t="s">
        <v>21</v>
      </c>
      <c r="B182" s="13" t="s">
        <v>48</v>
      </c>
      <c r="C182" s="76">
        <v>630</v>
      </c>
      <c r="D182" s="77" t="s">
        <v>280</v>
      </c>
      <c r="E182" s="84">
        <v>761400</v>
      </c>
      <c r="F182" s="19"/>
      <c r="G18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2" s="35"/>
      <c r="I18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2" s="19"/>
      <c r="K18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2" s="33"/>
      <c r="M182" s="38"/>
      <c r="N182" s="41"/>
    </row>
    <row r="183" spans="1:14" ht="18" customHeight="1" x14ac:dyDescent="0.25">
      <c r="A183" s="75" t="s">
        <v>281</v>
      </c>
      <c r="B183" s="13" t="s">
        <v>48</v>
      </c>
      <c r="C183" s="76">
        <v>660</v>
      </c>
      <c r="D183" s="77" t="s">
        <v>282</v>
      </c>
      <c r="E183" s="84">
        <v>139</v>
      </c>
      <c r="F183" s="19"/>
      <c r="G18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3" s="35"/>
      <c r="I18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3" s="19"/>
      <c r="K18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3" s="33"/>
      <c r="M183" s="38"/>
      <c r="N183" s="41"/>
    </row>
    <row r="184" spans="1:14" ht="18" customHeight="1" x14ac:dyDescent="0.25">
      <c r="A184" s="75" t="s">
        <v>281</v>
      </c>
      <c r="B184" s="13" t="s">
        <v>48</v>
      </c>
      <c r="C184" s="76">
        <v>661</v>
      </c>
      <c r="D184" s="77" t="s">
        <v>283</v>
      </c>
      <c r="E184" s="84">
        <v>139</v>
      </c>
      <c r="F184" s="19"/>
      <c r="G18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4" s="35"/>
      <c r="I18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4" s="19"/>
      <c r="K18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4" s="33"/>
      <c r="M184" s="38"/>
      <c r="N184" s="41"/>
    </row>
    <row r="185" spans="1:14" ht="18" customHeight="1" x14ac:dyDescent="0.25">
      <c r="A185" s="75" t="s">
        <v>281</v>
      </c>
      <c r="B185" s="13" t="s">
        <v>48</v>
      </c>
      <c r="C185" s="76">
        <v>662</v>
      </c>
      <c r="D185" s="77" t="s">
        <v>284</v>
      </c>
      <c r="E185" s="84">
        <v>139</v>
      </c>
      <c r="F185" s="19"/>
      <c r="G18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5" s="35"/>
      <c r="I18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5" s="19"/>
      <c r="K18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5" s="33"/>
      <c r="M185" s="38"/>
      <c r="N185" s="41"/>
    </row>
    <row r="186" spans="1:14" ht="18" customHeight="1" x14ac:dyDescent="0.25">
      <c r="A186" s="75" t="s">
        <v>281</v>
      </c>
      <c r="B186" s="13" t="s">
        <v>48</v>
      </c>
      <c r="C186" s="76">
        <v>663</v>
      </c>
      <c r="D186" s="77" t="s">
        <v>285</v>
      </c>
      <c r="E186" s="84">
        <v>139</v>
      </c>
      <c r="F186" s="19"/>
      <c r="G18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6" s="35"/>
      <c r="I18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6" s="19"/>
      <c r="K18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6" s="33"/>
      <c r="M186" s="38"/>
      <c r="N186" s="41"/>
    </row>
    <row r="187" spans="1:14" ht="18" customHeight="1" x14ac:dyDescent="0.25">
      <c r="A187" s="75" t="s">
        <v>281</v>
      </c>
      <c r="B187" s="13" t="s">
        <v>48</v>
      </c>
      <c r="C187" s="76">
        <v>773</v>
      </c>
      <c r="D187" s="77" t="s">
        <v>286</v>
      </c>
      <c r="E187" s="84">
        <v>139</v>
      </c>
      <c r="F187" s="19"/>
      <c r="G18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7" s="35"/>
      <c r="I18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7" s="19"/>
      <c r="K18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7" s="33"/>
      <c r="M187" s="38"/>
      <c r="N187" s="41"/>
    </row>
    <row r="188" spans="1:14" ht="18" customHeight="1" x14ac:dyDescent="0.25">
      <c r="A188" s="75" t="s">
        <v>281</v>
      </c>
      <c r="B188" s="13" t="s">
        <v>48</v>
      </c>
      <c r="C188" s="76">
        <v>613</v>
      </c>
      <c r="D188" s="77" t="s">
        <v>287</v>
      </c>
      <c r="E188" s="84">
        <v>139</v>
      </c>
      <c r="F188" s="19"/>
      <c r="G18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8" s="35"/>
      <c r="I18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8" s="19"/>
      <c r="K18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8" s="33"/>
      <c r="M188" s="38"/>
      <c r="N188" s="41"/>
    </row>
    <row r="189" spans="1:14" ht="18" customHeight="1" x14ac:dyDescent="0.25">
      <c r="A189" s="75" t="s">
        <v>281</v>
      </c>
      <c r="B189" s="13" t="s">
        <v>48</v>
      </c>
      <c r="C189" s="76">
        <v>602</v>
      </c>
      <c r="D189" s="77" t="s">
        <v>288</v>
      </c>
      <c r="E189" s="84">
        <v>139</v>
      </c>
      <c r="F189" s="19"/>
      <c r="G18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89" s="35"/>
      <c r="I18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89" s="19"/>
      <c r="K18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89" s="33"/>
      <c r="M189" s="38"/>
      <c r="N189" s="41"/>
    </row>
    <row r="190" spans="1:14" ht="18" customHeight="1" x14ac:dyDescent="0.25">
      <c r="A190" s="75" t="s">
        <v>281</v>
      </c>
      <c r="B190" s="13" t="s">
        <v>48</v>
      </c>
      <c r="C190" s="76">
        <v>669</v>
      </c>
      <c r="D190" s="77" t="s">
        <v>289</v>
      </c>
      <c r="E190" s="84">
        <v>139</v>
      </c>
      <c r="F190" s="19"/>
      <c r="G19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0" s="35"/>
      <c r="I19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0" s="19"/>
      <c r="K19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0" s="33"/>
      <c r="M190" s="38"/>
      <c r="N190" s="41"/>
    </row>
    <row r="191" spans="1:14" ht="18" customHeight="1" x14ac:dyDescent="0.25">
      <c r="A191" s="75" t="s">
        <v>281</v>
      </c>
      <c r="B191" s="13" t="s">
        <v>48</v>
      </c>
      <c r="C191" s="76">
        <v>656</v>
      </c>
      <c r="D191" s="77" t="s">
        <v>290</v>
      </c>
      <c r="E191" s="84">
        <v>139</v>
      </c>
      <c r="F191" s="19"/>
      <c r="G19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1" s="35"/>
      <c r="I19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1" s="19"/>
      <c r="K19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1" s="33"/>
      <c r="M191" s="38"/>
      <c r="N191" s="41"/>
    </row>
    <row r="192" spans="1:14" ht="18" customHeight="1" x14ac:dyDescent="0.25">
      <c r="A192" s="75" t="s">
        <v>281</v>
      </c>
      <c r="B192" s="13" t="s">
        <v>48</v>
      </c>
      <c r="C192" s="76">
        <v>666</v>
      </c>
      <c r="D192" s="77" t="s">
        <v>291</v>
      </c>
      <c r="E192" s="84">
        <v>139</v>
      </c>
      <c r="F192" s="19"/>
      <c r="G19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2" s="35"/>
      <c r="I19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2" s="19"/>
      <c r="K19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2" s="33"/>
      <c r="M192" s="38"/>
      <c r="N192" s="41"/>
    </row>
    <row r="193" spans="1:14" ht="18" customHeight="1" x14ac:dyDescent="0.25">
      <c r="A193" s="75" t="s">
        <v>281</v>
      </c>
      <c r="B193" s="13" t="s">
        <v>48</v>
      </c>
      <c r="C193" s="76">
        <v>657</v>
      </c>
      <c r="D193" s="77" t="s">
        <v>292</v>
      </c>
      <c r="E193" s="84">
        <v>139</v>
      </c>
      <c r="F193" s="19"/>
      <c r="G19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3" s="35"/>
      <c r="I19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3" s="19"/>
      <c r="K19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3" s="33"/>
      <c r="M193" s="38"/>
      <c r="N193" s="41"/>
    </row>
    <row r="194" spans="1:14" ht="18" customHeight="1" x14ac:dyDescent="0.25">
      <c r="A194" s="75" t="s">
        <v>346</v>
      </c>
      <c r="B194" s="13" t="s">
        <v>48</v>
      </c>
      <c r="C194" s="76">
        <v>115</v>
      </c>
      <c r="D194" s="77" t="s">
        <v>294</v>
      </c>
      <c r="E194" s="84">
        <v>497</v>
      </c>
      <c r="F194" s="19"/>
      <c r="G19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4" s="35"/>
      <c r="I19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4" s="19"/>
      <c r="K19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4" s="33"/>
      <c r="M194" s="38"/>
      <c r="N194" s="41"/>
    </row>
    <row r="195" spans="1:14" ht="18" customHeight="1" x14ac:dyDescent="0.25">
      <c r="A195" s="75" t="s">
        <v>346</v>
      </c>
      <c r="B195" s="13" t="s">
        <v>48</v>
      </c>
      <c r="C195" s="76">
        <v>111</v>
      </c>
      <c r="D195" s="77" t="s">
        <v>295</v>
      </c>
      <c r="E195" s="84">
        <v>497</v>
      </c>
      <c r="F195" s="19"/>
      <c r="G19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5" s="35"/>
      <c r="I19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5" s="19"/>
      <c r="K19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5" s="33"/>
      <c r="M195" s="38"/>
      <c r="N195" s="41"/>
    </row>
    <row r="196" spans="1:14" ht="18" customHeight="1" x14ac:dyDescent="0.25">
      <c r="A196" s="75" t="s">
        <v>22</v>
      </c>
      <c r="B196" s="13" t="s">
        <v>48</v>
      </c>
      <c r="C196" s="76">
        <v>823</v>
      </c>
      <c r="D196" s="77" t="s">
        <v>166</v>
      </c>
      <c r="E196" s="84">
        <v>230</v>
      </c>
      <c r="F196" s="19"/>
      <c r="G19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6" s="35"/>
      <c r="I19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6" s="19"/>
      <c r="K19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6" s="33"/>
      <c r="M196" s="38"/>
      <c r="N196" s="41"/>
    </row>
    <row r="197" spans="1:14" ht="18" customHeight="1" x14ac:dyDescent="0.25">
      <c r="A197" s="75" t="s">
        <v>22</v>
      </c>
      <c r="B197" s="13" t="s">
        <v>48</v>
      </c>
      <c r="C197" s="76">
        <v>825</v>
      </c>
      <c r="D197" s="77" t="s">
        <v>168</v>
      </c>
      <c r="E197" s="84">
        <v>230</v>
      </c>
      <c r="F197" s="19"/>
      <c r="G19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7" s="35"/>
      <c r="I19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7" s="19"/>
      <c r="K19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7" s="33"/>
      <c r="M197" s="38"/>
      <c r="N197" s="41"/>
    </row>
    <row r="198" spans="1:14" ht="18" customHeight="1" x14ac:dyDescent="0.25">
      <c r="A198" s="75" t="s">
        <v>22</v>
      </c>
      <c r="B198" s="13" t="s">
        <v>48</v>
      </c>
      <c r="C198" s="76">
        <v>304</v>
      </c>
      <c r="D198" s="80" t="s">
        <v>174</v>
      </c>
      <c r="E198" s="84">
        <v>230</v>
      </c>
      <c r="F198" s="19"/>
      <c r="G19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8" s="35"/>
      <c r="I19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8" s="19"/>
      <c r="K19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8" s="33"/>
      <c r="M198" s="38"/>
      <c r="N198" s="41"/>
    </row>
    <row r="199" spans="1:14" ht="18" customHeight="1" x14ac:dyDescent="0.25">
      <c r="A199" s="75" t="s">
        <v>22</v>
      </c>
      <c r="B199" s="13" t="s">
        <v>48</v>
      </c>
      <c r="C199" s="76">
        <v>608</v>
      </c>
      <c r="D199" s="77" t="s">
        <v>170</v>
      </c>
      <c r="E199" s="84">
        <v>230</v>
      </c>
      <c r="F199" s="19"/>
      <c r="G19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199" s="35"/>
      <c r="I19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199" s="19"/>
      <c r="K19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199" s="33"/>
      <c r="M199" s="38"/>
      <c r="N199" s="41"/>
    </row>
    <row r="200" spans="1:14" ht="18" customHeight="1" x14ac:dyDescent="0.25">
      <c r="A200" s="75" t="s">
        <v>22</v>
      </c>
      <c r="B200" s="13" t="s">
        <v>48</v>
      </c>
      <c r="C200" s="76">
        <v>735</v>
      </c>
      <c r="D200" s="77" t="s">
        <v>171</v>
      </c>
      <c r="E200" s="84">
        <v>230</v>
      </c>
      <c r="F200" s="19"/>
      <c r="G20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0" s="35"/>
      <c r="I20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0" s="19"/>
      <c r="K20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0" s="33"/>
      <c r="M200" s="38"/>
      <c r="N200" s="41"/>
    </row>
    <row r="201" spans="1:14" ht="18" customHeight="1" x14ac:dyDescent="0.25">
      <c r="A201" s="75" t="s">
        <v>22</v>
      </c>
      <c r="B201" s="13" t="s">
        <v>48</v>
      </c>
      <c r="C201" s="76">
        <v>311</v>
      </c>
      <c r="D201" s="77" t="s">
        <v>176</v>
      </c>
      <c r="E201" s="84">
        <v>230</v>
      </c>
      <c r="F201" s="19"/>
      <c r="G20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1" s="35"/>
      <c r="I20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1" s="19"/>
      <c r="K20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1" s="33"/>
      <c r="M201" s="38"/>
      <c r="N201" s="41"/>
    </row>
    <row r="202" spans="1:14" ht="18" customHeight="1" x14ac:dyDescent="0.25">
      <c r="A202" s="75" t="s">
        <v>22</v>
      </c>
      <c r="B202" s="13" t="s">
        <v>48</v>
      </c>
      <c r="C202" s="76">
        <v>312</v>
      </c>
      <c r="D202" s="77" t="s">
        <v>177</v>
      </c>
      <c r="E202" s="84">
        <v>230</v>
      </c>
      <c r="F202" s="19"/>
      <c r="G20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2" s="35"/>
      <c r="I20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2" s="19"/>
      <c r="K20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2" s="33"/>
      <c r="M202" s="38"/>
      <c r="N202" s="41"/>
    </row>
    <row r="203" spans="1:14" ht="18" customHeight="1" x14ac:dyDescent="0.25">
      <c r="A203" s="75" t="s">
        <v>22</v>
      </c>
      <c r="B203" s="13" t="s">
        <v>48</v>
      </c>
      <c r="C203" s="76">
        <v>313</v>
      </c>
      <c r="D203" s="77" t="s">
        <v>178</v>
      </c>
      <c r="E203" s="84">
        <v>230</v>
      </c>
      <c r="F203" s="19"/>
      <c r="G20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3" s="35"/>
      <c r="I20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3" s="19"/>
      <c r="K20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3" s="33"/>
      <c r="M203" s="38"/>
      <c r="N203" s="41"/>
    </row>
    <row r="204" spans="1:14" ht="18" customHeight="1" x14ac:dyDescent="0.25">
      <c r="A204" s="75" t="s">
        <v>22</v>
      </c>
      <c r="B204" s="13" t="s">
        <v>48</v>
      </c>
      <c r="C204" s="76">
        <v>314</v>
      </c>
      <c r="D204" s="77" t="s">
        <v>179</v>
      </c>
      <c r="E204" s="84">
        <v>230</v>
      </c>
      <c r="F204" s="19"/>
      <c r="G20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4" s="35"/>
      <c r="I20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4" s="19"/>
      <c r="K20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4" s="33"/>
      <c r="M204" s="38"/>
      <c r="N204" s="41"/>
    </row>
    <row r="205" spans="1:14" ht="18" customHeight="1" x14ac:dyDescent="0.25">
      <c r="A205" s="75" t="s">
        <v>22</v>
      </c>
      <c r="B205" s="13" t="s">
        <v>48</v>
      </c>
      <c r="C205" s="76">
        <v>309</v>
      </c>
      <c r="D205" s="77" t="s">
        <v>180</v>
      </c>
      <c r="E205" s="84">
        <v>230</v>
      </c>
      <c r="F205" s="19"/>
      <c r="G20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5" s="35"/>
      <c r="I20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5" s="19"/>
      <c r="K20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5" s="33"/>
      <c r="M205" s="38"/>
      <c r="N205" s="41"/>
    </row>
    <row r="206" spans="1:14" ht="18" customHeight="1" x14ac:dyDescent="0.25">
      <c r="A206" s="75" t="s">
        <v>22</v>
      </c>
      <c r="B206" s="13" t="s">
        <v>48</v>
      </c>
      <c r="C206" s="76">
        <v>310</v>
      </c>
      <c r="D206" s="77" t="s">
        <v>181</v>
      </c>
      <c r="E206" s="84">
        <v>230</v>
      </c>
      <c r="F206" s="19"/>
      <c r="G20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6" s="35"/>
      <c r="I20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6" s="19"/>
      <c r="K20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6" s="33"/>
      <c r="M206" s="38"/>
      <c r="N206" s="41"/>
    </row>
    <row r="207" spans="1:14" ht="18" customHeight="1" x14ac:dyDescent="0.25">
      <c r="A207" s="75" t="s">
        <v>22</v>
      </c>
      <c r="B207" s="13" t="s">
        <v>48</v>
      </c>
      <c r="C207" s="76">
        <v>307</v>
      </c>
      <c r="D207" s="77" t="s">
        <v>182</v>
      </c>
      <c r="E207" s="84">
        <v>230</v>
      </c>
      <c r="F207" s="19"/>
      <c r="G20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7" s="35"/>
      <c r="I20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7" s="19"/>
      <c r="K20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7" s="33"/>
      <c r="M207" s="38"/>
      <c r="N207" s="41"/>
    </row>
    <row r="208" spans="1:14" ht="18" customHeight="1" x14ac:dyDescent="0.25">
      <c r="A208" s="75" t="s">
        <v>22</v>
      </c>
      <c r="B208" s="13" t="s">
        <v>48</v>
      </c>
      <c r="C208" s="76">
        <v>659</v>
      </c>
      <c r="D208" s="77" t="s">
        <v>296</v>
      </c>
      <c r="E208" s="84">
        <v>230</v>
      </c>
      <c r="F208" s="19"/>
      <c r="G20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8" s="35"/>
      <c r="I20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8" s="19"/>
      <c r="K20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8" s="33"/>
      <c r="M208" s="38"/>
      <c r="N208" s="41"/>
    </row>
    <row r="209" spans="1:14" ht="18" customHeight="1" x14ac:dyDescent="0.25">
      <c r="A209" s="75" t="s">
        <v>23</v>
      </c>
      <c r="B209" s="13" t="s">
        <v>48</v>
      </c>
      <c r="C209" s="76">
        <v>822</v>
      </c>
      <c r="D209" s="77" t="s">
        <v>297</v>
      </c>
      <c r="E209" s="84">
        <v>182</v>
      </c>
      <c r="F209" s="19"/>
      <c r="G20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09" s="35"/>
      <c r="I20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09" s="19"/>
      <c r="K20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09" s="33"/>
      <c r="M209" s="38"/>
      <c r="N209" s="41"/>
    </row>
    <row r="210" spans="1:14" ht="18" customHeight="1" x14ac:dyDescent="0.25">
      <c r="A210" s="75" t="s">
        <v>23</v>
      </c>
      <c r="B210" s="13" t="s">
        <v>48</v>
      </c>
      <c r="C210" s="76">
        <v>717</v>
      </c>
      <c r="D210" s="77" t="s">
        <v>298</v>
      </c>
      <c r="E210" s="84">
        <v>182</v>
      </c>
      <c r="F210" s="19"/>
      <c r="G21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0" s="35"/>
      <c r="I21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0" s="19"/>
      <c r="K21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0" s="33"/>
      <c r="M210" s="38"/>
      <c r="N210" s="41"/>
    </row>
    <row r="211" spans="1:14" ht="18" customHeight="1" x14ac:dyDescent="0.25">
      <c r="A211" s="75" t="s">
        <v>299</v>
      </c>
      <c r="B211" s="13" t="s">
        <v>48</v>
      </c>
      <c r="C211" s="76">
        <v>617</v>
      </c>
      <c r="D211" s="77" t="s">
        <v>300</v>
      </c>
      <c r="E211" s="84">
        <v>445</v>
      </c>
      <c r="F211" s="19"/>
      <c r="G21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1" s="35"/>
      <c r="I21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1" s="19"/>
      <c r="K21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1" s="33"/>
      <c r="M211" s="38"/>
      <c r="N211" s="41"/>
    </row>
    <row r="212" spans="1:14" ht="18" customHeight="1" x14ac:dyDescent="0.25">
      <c r="A212" s="75" t="s">
        <v>301</v>
      </c>
      <c r="B212" s="13" t="s">
        <v>48</v>
      </c>
      <c r="C212" s="76">
        <v>905</v>
      </c>
      <c r="D212" s="77" t="s">
        <v>302</v>
      </c>
      <c r="E212" s="84">
        <v>0</v>
      </c>
      <c r="F212" s="19"/>
      <c r="G21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2" s="35"/>
      <c r="I21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2" s="19"/>
      <c r="K21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2" s="33"/>
      <c r="M212" s="38"/>
      <c r="N212" s="41"/>
    </row>
    <row r="213" spans="1:14" ht="18" customHeight="1" x14ac:dyDescent="0.25">
      <c r="A213" s="75" t="s">
        <v>24</v>
      </c>
      <c r="B213" s="13" t="s">
        <v>48</v>
      </c>
      <c r="C213" s="76">
        <v>654</v>
      </c>
      <c r="D213" s="77" t="s">
        <v>303</v>
      </c>
      <c r="E213" s="84">
        <v>79</v>
      </c>
      <c r="F213" s="19"/>
      <c r="G21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3" s="35"/>
      <c r="I21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3" s="19"/>
      <c r="K21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3" s="33"/>
      <c r="M213" s="38"/>
      <c r="N213" s="41"/>
    </row>
    <row r="214" spans="1:14" ht="18" customHeight="1" x14ac:dyDescent="0.25">
      <c r="A214" s="75" t="s">
        <v>24</v>
      </c>
      <c r="B214" s="13" t="s">
        <v>48</v>
      </c>
      <c r="C214" s="76">
        <v>881</v>
      </c>
      <c r="D214" s="77" t="s">
        <v>304</v>
      </c>
      <c r="E214" s="84">
        <v>79</v>
      </c>
      <c r="F214" s="19"/>
      <c r="G21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4" s="35"/>
      <c r="I21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4" s="19"/>
      <c r="K21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4" s="33"/>
      <c r="M214" s="38"/>
      <c r="N214" s="41"/>
    </row>
    <row r="215" spans="1:14" ht="18" customHeight="1" x14ac:dyDescent="0.25">
      <c r="A215" s="75" t="s">
        <v>24</v>
      </c>
      <c r="B215" s="13" t="s">
        <v>48</v>
      </c>
      <c r="C215" s="76">
        <v>882</v>
      </c>
      <c r="D215" s="77" t="s">
        <v>305</v>
      </c>
      <c r="E215" s="84">
        <v>79</v>
      </c>
      <c r="F215" s="19"/>
      <c r="G21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5" s="35"/>
      <c r="I21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5" s="19"/>
      <c r="K21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5" s="33"/>
      <c r="M215" s="38"/>
      <c r="N215" s="41"/>
    </row>
    <row r="216" spans="1:14" ht="18" customHeight="1" x14ac:dyDescent="0.25">
      <c r="A216" s="75" t="s">
        <v>24</v>
      </c>
      <c r="B216" s="13" t="s">
        <v>48</v>
      </c>
      <c r="C216" s="76">
        <v>883</v>
      </c>
      <c r="D216" s="77" t="s">
        <v>306</v>
      </c>
      <c r="E216" s="84">
        <v>79</v>
      </c>
      <c r="F216" s="19"/>
      <c r="G21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6" s="35"/>
      <c r="I21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6" s="19"/>
      <c r="K21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6" s="33"/>
      <c r="M216" s="38"/>
      <c r="N216" s="41"/>
    </row>
    <row r="217" spans="1:14" ht="18" customHeight="1" x14ac:dyDescent="0.25">
      <c r="A217" s="75" t="s">
        <v>24</v>
      </c>
      <c r="B217" s="13" t="s">
        <v>48</v>
      </c>
      <c r="C217" s="76">
        <v>884</v>
      </c>
      <c r="D217" s="77" t="s">
        <v>307</v>
      </c>
      <c r="E217" s="84">
        <v>79</v>
      </c>
      <c r="F217" s="19"/>
      <c r="G21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7" s="35"/>
      <c r="I21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7" s="19"/>
      <c r="K21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7" s="33"/>
      <c r="M217" s="38"/>
      <c r="N217" s="41"/>
    </row>
    <row r="218" spans="1:14" ht="18" customHeight="1" x14ac:dyDescent="0.25">
      <c r="A218" s="75" t="s">
        <v>24</v>
      </c>
      <c r="B218" s="13" t="s">
        <v>48</v>
      </c>
      <c r="C218" s="76">
        <v>885</v>
      </c>
      <c r="D218" s="77" t="s">
        <v>308</v>
      </c>
      <c r="E218" s="84">
        <v>79</v>
      </c>
      <c r="F218" s="19"/>
      <c r="G21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8" s="35"/>
      <c r="I21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8" s="19"/>
      <c r="K21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8" s="33"/>
      <c r="M218" s="38"/>
      <c r="N218" s="41"/>
    </row>
    <row r="219" spans="1:14" ht="18" customHeight="1" x14ac:dyDescent="0.25">
      <c r="A219" s="75" t="s">
        <v>24</v>
      </c>
      <c r="B219" s="13" t="s">
        <v>48</v>
      </c>
      <c r="C219" s="76">
        <v>886</v>
      </c>
      <c r="D219" s="77" t="s">
        <v>309</v>
      </c>
      <c r="E219" s="84">
        <v>79</v>
      </c>
      <c r="F219" s="19"/>
      <c r="G21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19" s="35"/>
      <c r="I21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19" s="19"/>
      <c r="K21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19" s="33"/>
      <c r="M219" s="38"/>
      <c r="N219" s="41"/>
    </row>
    <row r="220" spans="1:14" ht="18" customHeight="1" x14ac:dyDescent="0.25">
      <c r="A220" s="75" t="s">
        <v>24</v>
      </c>
      <c r="B220" s="13" t="s">
        <v>48</v>
      </c>
      <c r="C220" s="76">
        <v>887</v>
      </c>
      <c r="D220" s="77" t="s">
        <v>310</v>
      </c>
      <c r="E220" s="84">
        <v>79</v>
      </c>
      <c r="F220" s="19"/>
      <c r="G22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0" s="35"/>
      <c r="I22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0" s="19"/>
      <c r="K22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0" s="33"/>
      <c r="M220" s="38"/>
      <c r="N220" s="41"/>
    </row>
    <row r="221" spans="1:14" ht="18" customHeight="1" x14ac:dyDescent="0.25">
      <c r="A221" s="81" t="s">
        <v>347</v>
      </c>
      <c r="B221" s="13" t="s">
        <v>48</v>
      </c>
      <c r="C221" s="76">
        <v>750</v>
      </c>
      <c r="D221" s="77" t="s">
        <v>312</v>
      </c>
      <c r="E221" s="84">
        <v>901</v>
      </c>
      <c r="F221" s="19"/>
      <c r="G22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1" s="35"/>
      <c r="I22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1" s="19"/>
      <c r="K22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1" s="33"/>
      <c r="M221" s="38"/>
      <c r="N221" s="41"/>
    </row>
    <row r="222" spans="1:14" ht="18" customHeight="1" x14ac:dyDescent="0.25">
      <c r="A222" s="81" t="s">
        <v>347</v>
      </c>
      <c r="B222" s="13" t="s">
        <v>48</v>
      </c>
      <c r="C222" s="76">
        <v>751</v>
      </c>
      <c r="D222" s="77" t="s">
        <v>313</v>
      </c>
      <c r="E222" s="84">
        <v>901</v>
      </c>
      <c r="F222" s="19"/>
      <c r="G22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2" s="35"/>
      <c r="I22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2" s="19"/>
      <c r="K22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2" s="33"/>
      <c r="M222" s="38"/>
      <c r="N222" s="41"/>
    </row>
    <row r="223" spans="1:14" ht="18" customHeight="1" x14ac:dyDescent="0.25">
      <c r="A223" s="81" t="s">
        <v>347</v>
      </c>
      <c r="B223" s="13" t="s">
        <v>48</v>
      </c>
      <c r="C223" s="76">
        <v>752</v>
      </c>
      <c r="D223" s="77" t="s">
        <v>314</v>
      </c>
      <c r="E223" s="84">
        <v>901</v>
      </c>
      <c r="F223" s="19"/>
      <c r="G22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3" s="35"/>
      <c r="I22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3" s="19"/>
      <c r="K22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3" s="33"/>
      <c r="M223" s="38"/>
      <c r="N223" s="41"/>
    </row>
    <row r="224" spans="1:14" ht="18" customHeight="1" x14ac:dyDescent="0.25">
      <c r="A224" s="81" t="s">
        <v>347</v>
      </c>
      <c r="B224" s="13" t="s">
        <v>48</v>
      </c>
      <c r="C224" s="76">
        <v>754</v>
      </c>
      <c r="D224" s="77" t="s">
        <v>315</v>
      </c>
      <c r="E224" s="84">
        <v>901</v>
      </c>
      <c r="F224" s="19"/>
      <c r="G22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4" s="35"/>
      <c r="I22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4" s="19"/>
      <c r="K22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4" s="33"/>
      <c r="M224" s="38"/>
      <c r="N224" s="41"/>
    </row>
    <row r="225" spans="1:14" ht="18" customHeight="1" x14ac:dyDescent="0.25">
      <c r="A225" s="81" t="s">
        <v>347</v>
      </c>
      <c r="B225" s="13" t="s">
        <v>48</v>
      </c>
      <c r="C225" s="76">
        <v>755</v>
      </c>
      <c r="D225" s="77" t="s">
        <v>316</v>
      </c>
      <c r="E225" s="84">
        <v>901</v>
      </c>
      <c r="F225" s="19"/>
      <c r="G22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5" s="35"/>
      <c r="I22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5" s="19"/>
      <c r="K22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5" s="33"/>
      <c r="M225" s="38"/>
      <c r="N225" s="41"/>
    </row>
    <row r="226" spans="1:14" ht="18" customHeight="1" x14ac:dyDescent="0.25">
      <c r="A226" s="81" t="s">
        <v>347</v>
      </c>
      <c r="B226" s="13" t="s">
        <v>48</v>
      </c>
      <c r="C226" s="76">
        <v>753</v>
      </c>
      <c r="D226" s="77" t="s">
        <v>317</v>
      </c>
      <c r="E226" s="84">
        <v>901</v>
      </c>
      <c r="F226" s="19"/>
      <c r="G22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6" s="35"/>
      <c r="I22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6" s="19"/>
      <c r="K22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6" s="33"/>
      <c r="M226" s="38"/>
      <c r="N226" s="41"/>
    </row>
    <row r="227" spans="1:14" ht="18" customHeight="1" x14ac:dyDescent="0.25">
      <c r="A227" s="81" t="s">
        <v>347</v>
      </c>
      <c r="B227" s="13" t="s">
        <v>48</v>
      </c>
      <c r="C227" s="76">
        <v>761</v>
      </c>
      <c r="D227" s="77" t="s">
        <v>318</v>
      </c>
      <c r="E227" s="84">
        <v>901</v>
      </c>
      <c r="F227" s="19"/>
      <c r="G22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7" s="35"/>
      <c r="I22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7" s="19"/>
      <c r="K22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7" s="33"/>
      <c r="M227" s="38"/>
      <c r="N227" s="41"/>
    </row>
    <row r="228" spans="1:14" ht="18" customHeight="1" x14ac:dyDescent="0.25">
      <c r="A228" s="81" t="s">
        <v>347</v>
      </c>
      <c r="B228" s="13" t="s">
        <v>48</v>
      </c>
      <c r="C228" s="76">
        <v>756</v>
      </c>
      <c r="D228" s="77" t="s">
        <v>319</v>
      </c>
      <c r="E228" s="84">
        <v>901</v>
      </c>
      <c r="F228" s="19"/>
      <c r="G22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8" s="35"/>
      <c r="I22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8" s="19"/>
      <c r="K22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8" s="33"/>
      <c r="M228" s="38"/>
      <c r="N228" s="41"/>
    </row>
    <row r="229" spans="1:14" ht="18" customHeight="1" x14ac:dyDescent="0.25">
      <c r="A229" s="81" t="s">
        <v>347</v>
      </c>
      <c r="B229" s="13" t="s">
        <v>48</v>
      </c>
      <c r="C229" s="76">
        <v>947</v>
      </c>
      <c r="D229" s="77" t="s">
        <v>320</v>
      </c>
      <c r="E229" s="84">
        <v>901</v>
      </c>
      <c r="F229" s="19"/>
      <c r="G22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29" s="35"/>
      <c r="I22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29" s="19"/>
      <c r="K22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29" s="33"/>
      <c r="M229" s="38"/>
      <c r="N229" s="41"/>
    </row>
    <row r="230" spans="1:14" ht="18" customHeight="1" x14ac:dyDescent="0.25">
      <c r="A230" s="81" t="s">
        <v>347</v>
      </c>
      <c r="B230" s="13" t="s">
        <v>48</v>
      </c>
      <c r="C230" s="76">
        <v>759</v>
      </c>
      <c r="D230" s="77" t="s">
        <v>321</v>
      </c>
      <c r="E230" s="84">
        <v>901</v>
      </c>
      <c r="F230" s="19"/>
      <c r="G23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0" s="35"/>
      <c r="I230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0" s="19"/>
      <c r="K23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0" s="33"/>
      <c r="M230" s="38"/>
      <c r="N230" s="41"/>
    </row>
    <row r="231" spans="1:14" ht="18" customHeight="1" x14ac:dyDescent="0.25">
      <c r="A231" s="75" t="s">
        <v>25</v>
      </c>
      <c r="B231" s="13" t="s">
        <v>48</v>
      </c>
      <c r="C231" s="76">
        <v>757</v>
      </c>
      <c r="D231" s="77" t="s">
        <v>322</v>
      </c>
      <c r="E231" s="84">
        <v>348</v>
      </c>
      <c r="F231" s="19"/>
      <c r="G23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1" s="35"/>
      <c r="I231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1" s="19"/>
      <c r="K23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1" s="33"/>
      <c r="M231" s="38"/>
      <c r="N231" s="41"/>
    </row>
    <row r="232" spans="1:14" ht="18" customHeight="1" x14ac:dyDescent="0.25">
      <c r="A232" s="75" t="s">
        <v>25</v>
      </c>
      <c r="B232" s="13" t="s">
        <v>48</v>
      </c>
      <c r="C232" s="76">
        <v>758</v>
      </c>
      <c r="D232" s="77" t="s">
        <v>323</v>
      </c>
      <c r="E232" s="84">
        <v>348</v>
      </c>
      <c r="F232" s="19"/>
      <c r="G23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2" s="35"/>
      <c r="I232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2" s="19"/>
      <c r="K23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2" s="33"/>
      <c r="M232" s="38"/>
      <c r="N232" s="41"/>
    </row>
    <row r="233" spans="1:14" ht="18" customHeight="1" x14ac:dyDescent="0.25">
      <c r="A233" s="75" t="s">
        <v>25</v>
      </c>
      <c r="B233" s="13" t="s">
        <v>48</v>
      </c>
      <c r="C233" s="76">
        <v>764</v>
      </c>
      <c r="D233" s="77" t="s">
        <v>324</v>
      </c>
      <c r="E233" s="84">
        <v>348</v>
      </c>
      <c r="F233" s="19"/>
      <c r="G23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3" s="35"/>
      <c r="I233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3" s="19"/>
      <c r="K23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3" s="33"/>
      <c r="M233" s="38"/>
      <c r="N233" s="41"/>
    </row>
    <row r="234" spans="1:14" ht="18" customHeight="1" x14ac:dyDescent="0.25">
      <c r="A234" s="75" t="s">
        <v>25</v>
      </c>
      <c r="B234" s="13" t="s">
        <v>48</v>
      </c>
      <c r="C234" s="76">
        <v>765</v>
      </c>
      <c r="D234" s="77" t="s">
        <v>325</v>
      </c>
      <c r="E234" s="84">
        <v>348</v>
      </c>
      <c r="F234" s="19"/>
      <c r="G23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4" s="35"/>
      <c r="I234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4" s="19"/>
      <c r="K23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4" s="33"/>
      <c r="M234" s="38"/>
      <c r="N234" s="41"/>
    </row>
    <row r="235" spans="1:14" ht="18" customHeight="1" x14ac:dyDescent="0.25">
      <c r="A235" s="75" t="s">
        <v>25</v>
      </c>
      <c r="B235" s="13" t="s">
        <v>48</v>
      </c>
      <c r="C235" s="76">
        <v>760</v>
      </c>
      <c r="D235" s="77" t="s">
        <v>326</v>
      </c>
      <c r="E235" s="84">
        <v>348</v>
      </c>
      <c r="F235" s="19"/>
      <c r="G23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5" s="35"/>
      <c r="I235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5" s="19"/>
      <c r="K23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5" s="33"/>
      <c r="M235" s="38"/>
      <c r="N235" s="41"/>
    </row>
    <row r="236" spans="1:14" ht="18" customHeight="1" x14ac:dyDescent="0.25">
      <c r="A236" s="75" t="s">
        <v>25</v>
      </c>
      <c r="B236" s="13" t="s">
        <v>48</v>
      </c>
      <c r="C236" s="76">
        <v>766</v>
      </c>
      <c r="D236" s="77" t="s">
        <v>327</v>
      </c>
      <c r="E236" s="84">
        <v>348</v>
      </c>
      <c r="F236" s="19"/>
      <c r="G23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6" s="35"/>
      <c r="I236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6" s="19"/>
      <c r="K23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6" s="33"/>
      <c r="M236" s="38"/>
      <c r="N236" s="41"/>
    </row>
    <row r="237" spans="1:14" ht="18" customHeight="1" x14ac:dyDescent="0.25">
      <c r="A237" s="75" t="s">
        <v>25</v>
      </c>
      <c r="B237" s="13" t="s">
        <v>48</v>
      </c>
      <c r="C237" s="76">
        <v>769</v>
      </c>
      <c r="D237" s="77" t="s">
        <v>328</v>
      </c>
      <c r="E237" s="84">
        <v>348</v>
      </c>
      <c r="F237" s="19"/>
      <c r="G23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7" s="35"/>
      <c r="I237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7" s="19"/>
      <c r="K23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7" s="33"/>
      <c r="M237" s="38"/>
      <c r="N237" s="41"/>
    </row>
    <row r="238" spans="1:14" ht="18" customHeight="1" x14ac:dyDescent="0.25">
      <c r="A238" s="75" t="s">
        <v>25</v>
      </c>
      <c r="B238" s="13" t="s">
        <v>48</v>
      </c>
      <c r="C238" s="76">
        <v>770</v>
      </c>
      <c r="D238" s="77" t="s">
        <v>329</v>
      </c>
      <c r="E238" s="84">
        <v>348</v>
      </c>
      <c r="F238" s="19"/>
      <c r="G23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8" s="35"/>
      <c r="I238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8" s="19"/>
      <c r="K23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8" s="33"/>
      <c r="M238" s="38"/>
      <c r="N238" s="41"/>
    </row>
    <row r="239" spans="1:14" ht="18" customHeight="1" x14ac:dyDescent="0.25">
      <c r="A239" s="75" t="s">
        <v>25</v>
      </c>
      <c r="B239" s="13" t="s">
        <v>48</v>
      </c>
      <c r="C239" s="76">
        <v>771</v>
      </c>
      <c r="D239" s="77" t="s">
        <v>330</v>
      </c>
      <c r="E239" s="84">
        <v>348</v>
      </c>
      <c r="F239" s="19"/>
      <c r="G23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39" s="35"/>
      <c r="I239" s="60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39" s="19"/>
      <c r="K23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39" s="33"/>
      <c r="M239" s="38"/>
      <c r="N239" s="41"/>
    </row>
    <row r="240" spans="1:14" ht="18" customHeight="1" x14ac:dyDescent="0.25">
      <c r="A240" s="75" t="s">
        <v>25</v>
      </c>
      <c r="B240" s="13" t="s">
        <v>48</v>
      </c>
      <c r="C240" s="76">
        <v>767</v>
      </c>
      <c r="D240" s="77" t="s">
        <v>331</v>
      </c>
      <c r="E240" s="84">
        <v>348</v>
      </c>
      <c r="F240" s="19"/>
      <c r="G24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0" s="35"/>
      <c r="I240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0" s="19"/>
      <c r="K24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0" s="33" t="s">
        <v>133</v>
      </c>
      <c r="M240" s="38">
        <f t="shared" ref="M240:M245" si="2">SUMIFS($F$8:$F$251,$H$8:$H$251,L240)</f>
        <v>0</v>
      </c>
      <c r="N240" s="41">
        <f t="shared" ref="N240:N245" si="3">IFERROR(M240/$M$246,0)</f>
        <v>0</v>
      </c>
    </row>
    <row r="241" spans="1:14" ht="18" customHeight="1" x14ac:dyDescent="0.25">
      <c r="A241" s="75" t="s">
        <v>25</v>
      </c>
      <c r="B241" s="13" t="s">
        <v>48</v>
      </c>
      <c r="C241" s="76">
        <v>768</v>
      </c>
      <c r="D241" s="77" t="s">
        <v>332</v>
      </c>
      <c r="E241" s="84">
        <v>348</v>
      </c>
      <c r="F241" s="19"/>
      <c r="G24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1" s="35"/>
      <c r="I241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1" s="19"/>
      <c r="K24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1" s="33" t="s">
        <v>135</v>
      </c>
      <c r="M241" s="38">
        <f t="shared" si="2"/>
        <v>0</v>
      </c>
      <c r="N241" s="41">
        <f t="shared" si="3"/>
        <v>0</v>
      </c>
    </row>
    <row r="242" spans="1:14" ht="18" customHeight="1" x14ac:dyDescent="0.25">
      <c r="A242" s="75" t="s">
        <v>25</v>
      </c>
      <c r="B242" s="13" t="s">
        <v>48</v>
      </c>
      <c r="C242" s="76">
        <v>775</v>
      </c>
      <c r="D242" s="77" t="s">
        <v>333</v>
      </c>
      <c r="E242" s="84">
        <v>348</v>
      </c>
      <c r="F242" s="19"/>
      <c r="G24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2" s="35"/>
      <c r="I242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2" s="19"/>
      <c r="K24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2" s="33" t="s">
        <v>136</v>
      </c>
      <c r="M242" s="38">
        <f t="shared" si="2"/>
        <v>0</v>
      </c>
      <c r="N242" s="41">
        <f t="shared" si="3"/>
        <v>0</v>
      </c>
    </row>
    <row r="243" spans="1:14" ht="18" customHeight="1" x14ac:dyDescent="0.25">
      <c r="A243" s="75" t="s">
        <v>25</v>
      </c>
      <c r="B243" s="13" t="s">
        <v>48</v>
      </c>
      <c r="C243" s="76">
        <v>776</v>
      </c>
      <c r="D243" s="77" t="s">
        <v>334</v>
      </c>
      <c r="E243" s="84">
        <v>348</v>
      </c>
      <c r="F243" s="19"/>
      <c r="G24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3" s="35"/>
      <c r="I243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3" s="19"/>
      <c r="K24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3" s="33" t="s">
        <v>137</v>
      </c>
      <c r="M243" s="38">
        <f t="shared" si="2"/>
        <v>0</v>
      </c>
      <c r="N243" s="41">
        <f t="shared" si="3"/>
        <v>0</v>
      </c>
    </row>
    <row r="244" spans="1:14" ht="18" customHeight="1" x14ac:dyDescent="0.25">
      <c r="A244" s="75" t="s">
        <v>26</v>
      </c>
      <c r="B244" s="13" t="s">
        <v>48</v>
      </c>
      <c r="C244" s="76">
        <v>762</v>
      </c>
      <c r="D244" s="77" t="s">
        <v>335</v>
      </c>
      <c r="E244" s="84">
        <v>270</v>
      </c>
      <c r="F244" s="19"/>
      <c r="G24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4" s="35"/>
      <c r="I244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4" s="19"/>
      <c r="K24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4" s="33" t="s">
        <v>138</v>
      </c>
      <c r="M244" s="38">
        <f t="shared" si="2"/>
        <v>0</v>
      </c>
      <c r="N244" s="41">
        <f t="shared" si="3"/>
        <v>0</v>
      </c>
    </row>
    <row r="245" spans="1:14" ht="18" customHeight="1" x14ac:dyDescent="0.25">
      <c r="A245" s="75" t="s">
        <v>26</v>
      </c>
      <c r="B245" s="13" t="s">
        <v>48</v>
      </c>
      <c r="C245" s="76">
        <v>946</v>
      </c>
      <c r="D245" s="77" t="s">
        <v>336</v>
      </c>
      <c r="E245" s="84">
        <v>270</v>
      </c>
      <c r="F245" s="19"/>
      <c r="G24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5" s="35"/>
      <c r="I245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5" s="19"/>
      <c r="K24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5" s="33" t="s">
        <v>139</v>
      </c>
      <c r="M245" s="38">
        <f t="shared" si="2"/>
        <v>0</v>
      </c>
      <c r="N245" s="41">
        <f t="shared" si="3"/>
        <v>0</v>
      </c>
    </row>
    <row r="246" spans="1:14" ht="18" customHeight="1" x14ac:dyDescent="0.25">
      <c r="A246" s="75" t="s">
        <v>26</v>
      </c>
      <c r="B246" s="13" t="s">
        <v>48</v>
      </c>
      <c r="C246" s="76">
        <v>763</v>
      </c>
      <c r="D246" s="77" t="s">
        <v>337</v>
      </c>
      <c r="E246" s="84">
        <v>270</v>
      </c>
      <c r="F246" s="19"/>
      <c r="G24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6" s="35"/>
      <c r="I246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6" s="19"/>
      <c r="K24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6" s="39" t="s">
        <v>57</v>
      </c>
      <c r="M246" s="40">
        <f>SUM(M7:M245)</f>
        <v>0</v>
      </c>
    </row>
    <row r="247" spans="1:14" ht="18" customHeight="1" x14ac:dyDescent="0.25">
      <c r="A247" s="75" t="s">
        <v>348</v>
      </c>
      <c r="B247" s="13" t="s">
        <v>48</v>
      </c>
      <c r="C247" s="76">
        <v>634</v>
      </c>
      <c r="D247" s="77" t="s">
        <v>338</v>
      </c>
      <c r="E247" s="84">
        <v>1364</v>
      </c>
      <c r="F247" s="19"/>
      <c r="G24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7" s="35"/>
      <c r="I247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7" s="19"/>
      <c r="K24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48" spans="1:14" ht="18" customHeight="1" x14ac:dyDescent="0.25">
      <c r="A248" s="75" t="s">
        <v>27</v>
      </c>
      <c r="B248" s="13" t="s">
        <v>48</v>
      </c>
      <c r="C248" s="76">
        <v>948</v>
      </c>
      <c r="D248" s="77" t="s">
        <v>339</v>
      </c>
      <c r="E248" s="84">
        <v>1461</v>
      </c>
      <c r="F248" s="19"/>
      <c r="G24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8" s="35"/>
      <c r="I248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8" s="19"/>
      <c r="K24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49" spans="1:14" ht="18" customHeight="1" x14ac:dyDescent="0.25">
      <c r="A249" s="75" t="s">
        <v>28</v>
      </c>
      <c r="B249" s="13" t="s">
        <v>48</v>
      </c>
      <c r="C249" s="76">
        <v>633</v>
      </c>
      <c r="D249" s="77" t="s">
        <v>340</v>
      </c>
      <c r="E249" s="84">
        <v>1448</v>
      </c>
      <c r="F249" s="19"/>
      <c r="G24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49" s="35"/>
      <c r="I249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49" s="19"/>
      <c r="K24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49" s="43" t="s">
        <v>142</v>
      </c>
      <c r="M249" s="40">
        <f>G252</f>
        <v>0</v>
      </c>
    </row>
    <row r="250" spans="1:14" ht="18" customHeight="1" x14ac:dyDescent="0.25">
      <c r="A250" s="75" t="s">
        <v>28</v>
      </c>
      <c r="B250" s="13" t="s">
        <v>48</v>
      </c>
      <c r="C250" s="76">
        <v>949</v>
      </c>
      <c r="D250" s="77" t="s">
        <v>341</v>
      </c>
      <c r="E250" s="84">
        <v>1448</v>
      </c>
      <c r="F250" s="19"/>
      <c r="G25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0" s="35"/>
      <c r="I250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0" s="19"/>
      <c r="K25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1" spans="1:14" ht="18" customHeight="1" x14ac:dyDescent="0.25">
      <c r="A251" s="75" t="s">
        <v>28</v>
      </c>
      <c r="B251" s="13" t="s">
        <v>48</v>
      </c>
      <c r="C251" s="76">
        <v>774</v>
      </c>
      <c r="D251" s="77" t="s">
        <v>342</v>
      </c>
      <c r="E251" s="84">
        <v>1448</v>
      </c>
      <c r="F251" s="19"/>
      <c r="G25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1" s="35"/>
      <c r="I251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1" s="19"/>
      <c r="K25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</row>
    <row r="252" spans="1:14" ht="18" customHeight="1" x14ac:dyDescent="0.25">
      <c r="A252" s="69" t="s">
        <v>56</v>
      </c>
      <c r="B252" s="70"/>
      <c r="C252" s="70"/>
      <c r="D252" s="70"/>
      <c r="E252" s="30"/>
      <c r="F252" s="50">
        <f>SUM(F253:F276)</f>
        <v>0</v>
      </c>
      <c r="G252" s="51">
        <f>SUM(G253:G276)</f>
        <v>0</v>
      </c>
      <c r="H252" s="42"/>
      <c r="I252" s="42"/>
      <c r="J252" s="50">
        <f>SUM(J253:J276)</f>
        <v>0</v>
      </c>
      <c r="K252" s="51">
        <f>SUM(K253:K276)</f>
        <v>0</v>
      </c>
    </row>
    <row r="253" spans="1:14" ht="18" customHeight="1" x14ac:dyDescent="0.25">
      <c r="A253" s="10" t="s">
        <v>29</v>
      </c>
      <c r="B253" s="11" t="s">
        <v>50</v>
      </c>
      <c r="C253" s="11"/>
      <c r="D253" s="11"/>
      <c r="E253" s="27">
        <v>755</v>
      </c>
      <c r="F253" s="35"/>
      <c r="G25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3" s="35"/>
      <c r="I253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3" s="35"/>
      <c r="K25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3" s="33"/>
    </row>
    <row r="254" spans="1:14" ht="18" customHeight="1" x14ac:dyDescent="0.25">
      <c r="A254" s="14" t="s">
        <v>358</v>
      </c>
      <c r="B254" s="15" t="s">
        <v>50</v>
      </c>
      <c r="C254" s="15"/>
      <c r="D254" s="15"/>
      <c r="E254" s="27">
        <v>292</v>
      </c>
      <c r="F254" s="35"/>
      <c r="G25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4" s="35"/>
      <c r="I254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4" s="35"/>
      <c r="K25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4" s="33"/>
    </row>
    <row r="255" spans="1:14" ht="18" customHeight="1" x14ac:dyDescent="0.25">
      <c r="A255" s="12" t="s">
        <v>30</v>
      </c>
      <c r="B255" s="13" t="s">
        <v>50</v>
      </c>
      <c r="C255" s="13"/>
      <c r="D255" s="13"/>
      <c r="E255" s="27">
        <v>623</v>
      </c>
      <c r="F255" s="35"/>
      <c r="G25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5" s="35"/>
      <c r="I255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5" s="35"/>
      <c r="K25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5" s="33"/>
    </row>
    <row r="256" spans="1:14" ht="18" customHeight="1" x14ac:dyDescent="0.25">
      <c r="A256" s="12" t="s">
        <v>31</v>
      </c>
      <c r="B256" s="13" t="s">
        <v>50</v>
      </c>
      <c r="C256" s="13"/>
      <c r="D256" s="13"/>
      <c r="E256" s="27">
        <v>379</v>
      </c>
      <c r="F256" s="35"/>
      <c r="G25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6" s="35"/>
      <c r="I256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6" s="35"/>
      <c r="K25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6" s="33"/>
    </row>
    <row r="257" spans="1:12" ht="18" customHeight="1" x14ac:dyDescent="0.25">
      <c r="A257" s="12" t="s">
        <v>32</v>
      </c>
      <c r="B257" s="13" t="s">
        <v>50</v>
      </c>
      <c r="C257" s="13"/>
      <c r="D257" s="13"/>
      <c r="E257" s="27">
        <v>384</v>
      </c>
      <c r="F257" s="35"/>
      <c r="G25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7" s="35"/>
      <c r="I257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7" s="35"/>
      <c r="K25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7" s="33"/>
    </row>
    <row r="258" spans="1:12" ht="18" customHeight="1" x14ac:dyDescent="0.25">
      <c r="A258" s="12" t="s">
        <v>33</v>
      </c>
      <c r="B258" s="13" t="s">
        <v>50</v>
      </c>
      <c r="C258" s="13"/>
      <c r="D258" s="13"/>
      <c r="E258" s="27">
        <v>450</v>
      </c>
      <c r="F258" s="35"/>
      <c r="G25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8" s="35"/>
      <c r="I258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8" s="35"/>
      <c r="K25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8" s="33"/>
    </row>
    <row r="259" spans="1:12" ht="18" customHeight="1" x14ac:dyDescent="0.25">
      <c r="A259" s="12" t="s">
        <v>34</v>
      </c>
      <c r="B259" s="13" t="s">
        <v>50</v>
      </c>
      <c r="C259" s="13"/>
      <c r="D259" s="13"/>
      <c r="E259" s="27">
        <v>1911</v>
      </c>
      <c r="F259" s="35"/>
      <c r="G25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59" s="35"/>
      <c r="I259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59" s="35"/>
      <c r="K25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59" s="34"/>
    </row>
    <row r="260" spans="1:12" ht="18" customHeight="1" x14ac:dyDescent="0.25">
      <c r="A260" s="12" t="s">
        <v>35</v>
      </c>
      <c r="B260" s="13" t="s">
        <v>50</v>
      </c>
      <c r="C260" s="13"/>
      <c r="D260" s="13"/>
      <c r="E260" s="27">
        <v>457</v>
      </c>
      <c r="F260" s="35"/>
      <c r="G26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0" s="35"/>
      <c r="I260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0" s="35"/>
      <c r="K26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0" s="33"/>
    </row>
    <row r="261" spans="1:12" ht="18" customHeight="1" x14ac:dyDescent="0.25">
      <c r="A261" s="14" t="s">
        <v>359</v>
      </c>
      <c r="B261" s="15" t="s">
        <v>50</v>
      </c>
      <c r="C261" s="15"/>
      <c r="D261" s="15"/>
      <c r="E261" s="27">
        <v>84</v>
      </c>
      <c r="F261" s="35"/>
      <c r="G26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1" s="35"/>
      <c r="I261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1" s="35"/>
      <c r="K26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1" s="33"/>
    </row>
    <row r="262" spans="1:12" ht="18" customHeight="1" x14ac:dyDescent="0.25">
      <c r="A262" s="14" t="s">
        <v>360</v>
      </c>
      <c r="B262" s="15" t="s">
        <v>50</v>
      </c>
      <c r="C262" s="15"/>
      <c r="D262" s="15"/>
      <c r="E262" s="27">
        <v>36</v>
      </c>
      <c r="F262" s="35"/>
      <c r="G26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2" s="35"/>
      <c r="I262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2" s="35"/>
      <c r="K26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2" s="33"/>
    </row>
    <row r="263" spans="1:12" ht="18" customHeight="1" x14ac:dyDescent="0.25">
      <c r="A263" s="10" t="s">
        <v>36</v>
      </c>
      <c r="B263" s="11" t="s">
        <v>50</v>
      </c>
      <c r="C263" s="11"/>
      <c r="D263" s="11"/>
      <c r="E263" s="27">
        <v>156</v>
      </c>
      <c r="F263" s="35"/>
      <c r="G26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3" s="35"/>
      <c r="I263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3" s="35"/>
      <c r="K26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3" s="33"/>
    </row>
    <row r="264" spans="1:12" ht="18" customHeight="1" x14ac:dyDescent="0.25">
      <c r="A264" s="12" t="s">
        <v>37</v>
      </c>
      <c r="B264" s="13" t="s">
        <v>50</v>
      </c>
      <c r="C264" s="13"/>
      <c r="D264" s="13"/>
      <c r="E264" s="27">
        <v>90</v>
      </c>
      <c r="F264" s="35"/>
      <c r="G26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4" s="35"/>
      <c r="I264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4" s="35"/>
      <c r="K26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4" s="33"/>
    </row>
    <row r="265" spans="1:12" ht="18" customHeight="1" x14ac:dyDescent="0.25">
      <c r="A265" s="14"/>
      <c r="B265" s="15"/>
      <c r="C265" s="15"/>
      <c r="D265" s="15"/>
      <c r="E265" s="27"/>
      <c r="F265" s="35"/>
      <c r="G265" s="26"/>
      <c r="H265" s="35"/>
      <c r="J265" s="35"/>
      <c r="K265" s="26"/>
      <c r="L265" s="33"/>
    </row>
    <row r="266" spans="1:12" ht="18" customHeight="1" x14ac:dyDescent="0.25">
      <c r="A266" s="12" t="s">
        <v>38</v>
      </c>
      <c r="B266" s="13" t="s">
        <v>50</v>
      </c>
      <c r="C266" s="13"/>
      <c r="D266" s="13"/>
      <c r="E266" s="27">
        <v>709</v>
      </c>
      <c r="F266" s="35"/>
      <c r="G26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6" s="35"/>
      <c r="I266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6" s="35"/>
      <c r="K26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6" s="34"/>
    </row>
    <row r="267" spans="1:12" ht="18" customHeight="1" x14ac:dyDescent="0.25">
      <c r="A267" s="12" t="s">
        <v>39</v>
      </c>
      <c r="B267" s="13" t="s">
        <v>50</v>
      </c>
      <c r="C267" s="13"/>
      <c r="D267" s="13"/>
      <c r="E267" s="27">
        <v>233</v>
      </c>
      <c r="F267" s="35"/>
      <c r="G267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7" s="35"/>
      <c r="I267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7" s="35"/>
      <c r="K267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7" s="33"/>
    </row>
    <row r="268" spans="1:12" ht="18" customHeight="1" x14ac:dyDescent="0.25">
      <c r="A268" s="10" t="s">
        <v>40</v>
      </c>
      <c r="B268" s="11" t="s">
        <v>50</v>
      </c>
      <c r="C268" s="11"/>
      <c r="D268" s="11"/>
      <c r="E268" s="27">
        <v>10.77</v>
      </c>
      <c r="F268" s="35"/>
      <c r="G268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8" s="35"/>
      <c r="I268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8" s="35"/>
      <c r="K268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8" s="33"/>
    </row>
    <row r="269" spans="1:12" ht="18" customHeight="1" x14ac:dyDescent="0.25">
      <c r="A269" s="12" t="s">
        <v>41</v>
      </c>
      <c r="B269" s="13" t="s">
        <v>50</v>
      </c>
      <c r="C269" s="13"/>
      <c r="D269" s="13"/>
      <c r="E269" s="27">
        <v>17.79</v>
      </c>
      <c r="F269" s="35"/>
      <c r="G269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69" s="35"/>
      <c r="I269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69" s="35"/>
      <c r="K269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69" s="33"/>
    </row>
    <row r="270" spans="1:12" ht="18" customHeight="1" x14ac:dyDescent="0.25">
      <c r="A270" s="12" t="s">
        <v>42</v>
      </c>
      <c r="B270" s="13" t="s">
        <v>50</v>
      </c>
      <c r="C270" s="13"/>
      <c r="D270" s="13"/>
      <c r="E270" s="27">
        <v>16.07</v>
      </c>
      <c r="F270" s="35"/>
      <c r="G270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0" s="35"/>
      <c r="I270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0" s="35"/>
      <c r="K270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0" s="33"/>
    </row>
    <row r="271" spans="1:12" ht="18" customHeight="1" x14ac:dyDescent="0.25">
      <c r="A271" s="12" t="s">
        <v>43</v>
      </c>
      <c r="B271" s="13" t="s">
        <v>50</v>
      </c>
      <c r="C271" s="13"/>
      <c r="D271" s="13"/>
      <c r="E271" s="27">
        <v>16.07</v>
      </c>
      <c r="F271" s="35"/>
      <c r="G271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1" s="35"/>
      <c r="I271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1" s="35"/>
      <c r="K271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1" s="33"/>
    </row>
    <row r="272" spans="1:12" ht="18" customHeight="1" x14ac:dyDescent="0.25">
      <c r="A272" s="12" t="s">
        <v>44</v>
      </c>
      <c r="B272" s="13" t="s">
        <v>50</v>
      </c>
      <c r="C272" s="13"/>
      <c r="D272" s="13"/>
      <c r="E272" s="27">
        <v>16.07</v>
      </c>
      <c r="F272" s="35"/>
      <c r="G272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2" s="35"/>
      <c r="I272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2" s="35"/>
      <c r="K272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2" s="33"/>
    </row>
    <row r="273" spans="1:12" ht="18" customHeight="1" x14ac:dyDescent="0.25">
      <c r="A273" s="12" t="s">
        <v>45</v>
      </c>
      <c r="B273" s="13" t="s">
        <v>50</v>
      </c>
      <c r="C273" s="13"/>
      <c r="D273" s="13"/>
      <c r="E273" s="27">
        <v>1</v>
      </c>
      <c r="F273" s="35"/>
      <c r="G273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3" s="35"/>
      <c r="I273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3" s="35"/>
      <c r="K273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3" s="33"/>
    </row>
    <row r="274" spans="1:12" ht="18" customHeight="1" x14ac:dyDescent="0.25">
      <c r="A274" s="12" t="s">
        <v>46</v>
      </c>
      <c r="B274" s="13" t="s">
        <v>50</v>
      </c>
      <c r="C274" s="13"/>
      <c r="D274" s="13"/>
      <c r="E274" s="27">
        <v>1</v>
      </c>
      <c r="F274" s="35"/>
      <c r="G274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4" s="35"/>
      <c r="I274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4" s="35"/>
      <c r="K274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4" s="33"/>
    </row>
    <row r="275" spans="1:12" ht="18" customHeight="1" x14ac:dyDescent="0.25">
      <c r="A275" s="10"/>
      <c r="B275" s="11"/>
      <c r="C275" s="11"/>
      <c r="D275" s="11"/>
      <c r="E275" s="27"/>
      <c r="F275" s="35"/>
      <c r="G275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5" s="35"/>
      <c r="I275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5" s="35"/>
      <c r="K275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5" s="33"/>
    </row>
    <row r="276" spans="1:12" ht="18" customHeight="1" x14ac:dyDescent="0.25">
      <c r="A276" s="10" t="s">
        <v>47</v>
      </c>
      <c r="B276" s="11" t="s">
        <v>51</v>
      </c>
      <c r="C276" s="11"/>
      <c r="D276" s="11"/>
      <c r="E276" s="27">
        <v>84</v>
      </c>
      <c r="F276" s="35"/>
      <c r="G276" s="26" t="str">
        <f>IF(Tabuľka35[[#This Row],[Koeficient štandardného výstupu v EUR  na mernú jednotku]]*Tabuľka35[[#This Row],[počet/výmera v čase predloženia ŽoNFP6]]=0,"",Tabuľka35[[#This Row],[Koeficient štandardného výstupu v EUR  na mernú jednotku]]*Tabuľka35[[#This Row],[počet/výmera v čase predloženia ŽoNFP6]])</f>
        <v/>
      </c>
      <c r="H276" s="35"/>
      <c r="I276" s="3">
        <f>IF(AND(Tabuľka35[[#This Row],[počet/výmera v čase predloženia ŽoNFP6]]&gt;0,Tabuľka35[[#This Row],[Okres umiestnenia  poľnohospodárskej pôdy/okres registrácie chovu zvierat]]=""),1,IF(AND(Tabuľka35[[#This Row],[Okres umiestnenia  poľnohospodárskej pôdy/okres registrácie chovu zvierat]]&lt;&gt;"",Tabuľka35[[#This Row],[počet/výmera v čase predloženia ŽoNFP6]]=""),1,0))</f>
        <v>0</v>
      </c>
      <c r="J276" s="35"/>
      <c r="K276" s="26" t="str">
        <f>IF(Tabuľka35[[#This Row],[Koeficient štandardného výstupu v EUR  na mernú jednotku]]*Tabuľka35[[#This Row],[počet/výmera podľa podnikateľského plánu]]=0,"",Tabuľka35[[#This Row],[Koeficient štandardného výstupu v EUR  na mernú jednotku]]*Tabuľka35[[#This Row],[počet/výmera podľa podnikateľského plánu]])</f>
        <v/>
      </c>
      <c r="L276" s="33"/>
    </row>
    <row r="277" spans="1:12" ht="18" customHeight="1" x14ac:dyDescent="0.25">
      <c r="A277" s="21" t="s">
        <v>57</v>
      </c>
      <c r="B277" s="22"/>
      <c r="C277" s="22"/>
      <c r="D277" s="22"/>
      <c r="E277" s="23"/>
      <c r="F277" s="24"/>
      <c r="G277" s="25">
        <f>SUM(G253:G276,G8:G251)</f>
        <v>0</v>
      </c>
      <c r="H277" s="24"/>
      <c r="I277" s="24"/>
      <c r="J277" s="24"/>
      <c r="K277" s="25">
        <f>SUM(K253:K276,K8:K251)</f>
        <v>0</v>
      </c>
    </row>
    <row r="278" spans="1:12" x14ac:dyDescent="0.25">
      <c r="A278" s="96" t="str">
        <f>IF(AND(Tabuľka35[[#Totals],[Dosiahnutý štandardný výstup v čase predloženia ŽoNFP5]]=0,Tabuľka35[[#Totals],[Dosiahnutý štandardný výstup podľa podnikateľského plánu]]=0),"",IF(AND(Tabuľka35[[#Totals],[Dosiahnutý štandardný výstup v čase predloženia ŽoNFP5]]=0,Tabuľka35[[#Totals],[Dosiahnutý štandardný výstup podľa podnikateľského plánu]]&gt;0),"",IF(AND(Tabuľka35[[#Totals],[Dosiahnutý štandardný výstup v čase predloženia ŽoNFP5]]&gt;0,Tabuľka35[[#Totals],[Dosiahnutý štandardný výstup podľa podnikateľského plánu]]=0),"",IF(Tabuľka35[[#Totals],[Dosiahnutý štandardný výstup podľa podnikateľského plánu]]&lt;Tabuľka35[[#Totals],[Dosiahnutý štandardný výstup v čase predloženia ŽoNFP5]],"hodnota štandardného výstupu podnikateľského plánu nedosahuje hodnotu štandardného výstupu pri podaní ŽoNFP",""))))</f>
        <v/>
      </c>
      <c r="B278" s="96"/>
      <c r="C278" s="96"/>
      <c r="D278" s="96"/>
      <c r="E278" s="96"/>
      <c r="F278" s="96"/>
    </row>
    <row r="279" spans="1:12" x14ac:dyDescent="0.25">
      <c r="A279" s="4"/>
      <c r="B279" s="4"/>
      <c r="C279" s="4"/>
      <c r="D279" s="4"/>
    </row>
    <row r="280" spans="1:12" x14ac:dyDescent="0.25">
      <c r="A280" s="97" t="str">
        <f>IF(Tabuľka35[[#Totals],[Dosiahnutý štandardný výstup v čase predloženia ŽoNFP5]]=0,"nie sú vyplnené hodnoty v čase predloženia ŽoNFP","")</f>
        <v>nie sú vyplnené hodnoty v čase predloženia ŽoNFP</v>
      </c>
      <c r="B280" s="97"/>
      <c r="C280" s="56"/>
      <c r="D280" s="56"/>
    </row>
    <row r="281" spans="1:12" x14ac:dyDescent="0.25">
      <c r="A281" s="97" t="str">
        <f>IF(Tabuľka35[[#Totals],[Dosiahnutý štandardný výstup v čase predloženia ŽoNFP5]]=0,"",IF(Tabuľka35[[#Totals],[Dosiahnutý štandardný výstup v čase predloženia ŽoNFP5]]&lt;10000,"hodnota štandardného výstupu pri predložení ŽoNFP nedosahuje minimálnu hranicu",IF(Tabuľka35[[#Totals],[Dosiahnutý štandardný výstup v čase predloženia ŽoNFP5]]&gt;50000,"hodnota štandardného výstupu pri predložení ŽoNFP presahuje maximálnu hranicu","")))</f>
        <v/>
      </c>
      <c r="B281" s="97"/>
      <c r="C281" s="56"/>
      <c r="D281" s="56"/>
    </row>
    <row r="282" spans="1:12" x14ac:dyDescent="0.25">
      <c r="A282" s="96" t="str">
        <f>IF(Tabuľka35[[#Totals],[Dosiahnutý štandardný výstup podľa podnikateľského plánu]]=0,"nie sú vyplnené hodnoty podnikateľského plánu","")</f>
        <v>nie sú vyplnené hodnoty podnikateľského plánu</v>
      </c>
      <c r="B282" s="96"/>
      <c r="C282" s="57"/>
      <c r="D282" s="57"/>
    </row>
    <row r="283" spans="1:12" ht="17.25" customHeight="1" x14ac:dyDescent="0.25">
      <c r="A283" s="93" t="s">
        <v>58</v>
      </c>
      <c r="B283" s="93"/>
      <c r="C283" s="93"/>
      <c r="D283" s="93"/>
      <c r="E283" s="93"/>
      <c r="F283" s="93"/>
      <c r="G283" s="93"/>
    </row>
    <row r="284" spans="1:12" x14ac:dyDescent="0.25">
      <c r="A284" s="93" t="s">
        <v>353</v>
      </c>
      <c r="B284" s="93"/>
      <c r="C284" s="93"/>
      <c r="D284" s="93"/>
      <c r="E284" s="93"/>
      <c r="F284" s="93"/>
      <c r="G284" s="93"/>
    </row>
    <row r="285" spans="1:12" ht="12.6" customHeight="1" x14ac:dyDescent="0.25">
      <c r="A285" s="93" t="s">
        <v>354</v>
      </c>
      <c r="B285" s="93"/>
      <c r="C285" s="93"/>
      <c r="D285" s="93"/>
      <c r="E285" s="93"/>
      <c r="F285" s="93"/>
      <c r="G285" s="93"/>
    </row>
    <row r="286" spans="1:12" x14ac:dyDescent="0.25">
      <c r="A286" s="93" t="s">
        <v>355</v>
      </c>
      <c r="B286" s="93"/>
      <c r="C286" s="93"/>
      <c r="D286" s="93"/>
      <c r="E286" s="93"/>
      <c r="F286" s="93"/>
      <c r="G286" s="93"/>
    </row>
    <row r="287" spans="1:12" ht="42.6" customHeight="1" x14ac:dyDescent="0.25">
      <c r="A287" s="93" t="s">
        <v>357</v>
      </c>
      <c r="B287" s="93"/>
      <c r="C287" s="93"/>
      <c r="D287" s="93"/>
      <c r="E287" s="93"/>
      <c r="F287" s="93"/>
      <c r="G287" s="93"/>
    </row>
    <row r="288" spans="1:12" ht="16.5" customHeight="1" x14ac:dyDescent="0.25">
      <c r="A288" s="94" t="s">
        <v>356</v>
      </c>
      <c r="B288" s="93"/>
      <c r="C288" s="93"/>
      <c r="D288" s="93"/>
      <c r="E288" s="93"/>
      <c r="F288" s="93"/>
      <c r="G288" s="93"/>
    </row>
    <row r="289" spans="1:7" x14ac:dyDescent="0.25">
      <c r="A289" s="93"/>
      <c r="B289" s="93"/>
      <c r="C289" s="93"/>
      <c r="D289" s="93"/>
      <c r="E289" s="93"/>
      <c r="F289" s="93"/>
      <c r="G289" s="93"/>
    </row>
    <row r="290" spans="1:7" ht="18" customHeight="1" x14ac:dyDescent="0.25">
      <c r="A290" s="93"/>
      <c r="B290" s="93"/>
      <c r="C290" s="93"/>
      <c r="D290" s="93"/>
      <c r="E290" s="93"/>
      <c r="F290" s="93"/>
      <c r="G290" s="93"/>
    </row>
    <row r="291" spans="1:7" x14ac:dyDescent="0.25">
      <c r="A291" s="93"/>
      <c r="B291" s="93"/>
      <c r="C291" s="93"/>
      <c r="D291" s="93"/>
      <c r="E291" s="93"/>
      <c r="F291" s="93"/>
      <c r="G291" s="93"/>
    </row>
    <row r="292" spans="1:7" ht="8.1" customHeight="1" x14ac:dyDescent="0.25">
      <c r="A292" s="93"/>
      <c r="B292" s="93"/>
      <c r="C292" s="93"/>
      <c r="D292" s="93"/>
      <c r="E292" s="93"/>
      <c r="F292" s="93"/>
      <c r="G292" s="93"/>
    </row>
  </sheetData>
  <mergeCells count="16">
    <mergeCell ref="A290:G290"/>
    <mergeCell ref="A291:G291"/>
    <mergeCell ref="A292:G292"/>
    <mergeCell ref="A280:B280"/>
    <mergeCell ref="A281:B281"/>
    <mergeCell ref="A283:G283"/>
    <mergeCell ref="A284:G284"/>
    <mergeCell ref="A285:G285"/>
    <mergeCell ref="A286:G286"/>
    <mergeCell ref="B4:G4"/>
    <mergeCell ref="A287:G287"/>
    <mergeCell ref="A288:G288"/>
    <mergeCell ref="A289:G289"/>
    <mergeCell ref="B3:H3"/>
    <mergeCell ref="A282:B282"/>
    <mergeCell ref="A278:F278"/>
  </mergeCells>
  <conditionalFormatting sqref="A280">
    <cfRule type="cellIs" dxfId="30" priority="23" operator="equal">
      <formula>"nie sú vyplnené hodnoty v čase predloženia ŽoNFP"</formula>
    </cfRule>
  </conditionalFormatting>
  <conditionalFormatting sqref="A281">
    <cfRule type="cellIs" dxfId="29" priority="21" operator="equal">
      <formula>"hodnota štandardného výstupu pri predložení ŽoNFP presahuje maximálnu hranicu"</formula>
    </cfRule>
    <cfRule type="cellIs" dxfId="28" priority="22" operator="equal">
      <formula>"hodnota štandardného výstupu pri predložení ŽoNFP nedosahuje minimálnu hranicu"</formula>
    </cfRule>
  </conditionalFormatting>
  <conditionalFormatting sqref="F8:F276">
    <cfRule type="expression" dxfId="27" priority="18">
      <formula>I8=1</formula>
    </cfRule>
  </conditionalFormatting>
  <conditionalFormatting sqref="G8:G276">
    <cfRule type="expression" dxfId="26" priority="17">
      <formula>I8=1</formula>
    </cfRule>
  </conditionalFormatting>
  <conditionalFormatting sqref="H253:H276 H8:H251">
    <cfRule type="expression" dxfId="25" priority="16">
      <formula>I8=1</formula>
    </cfRule>
  </conditionalFormatting>
  <conditionalFormatting sqref="J252">
    <cfRule type="expression" dxfId="24" priority="7">
      <formula>L252=1</formula>
    </cfRule>
  </conditionalFormatting>
  <conditionalFormatting sqref="K252">
    <cfRule type="expression" dxfId="23" priority="6">
      <formula>L252=1</formula>
    </cfRule>
  </conditionalFormatting>
  <conditionalFormatting sqref="A282:D282">
    <cfRule type="cellIs" dxfId="22" priority="5" operator="equal">
      <formula>"nie sú vyplnené hodnoty podnikateľského plánu"</formula>
    </cfRule>
  </conditionalFormatting>
  <conditionalFormatting sqref="A278">
    <cfRule type="cellIs" dxfId="21" priority="4" operator="equal">
      <formula>"hodnota štandardného výstupu podnikateľského plánu nedosahuje hodnotu štandardného výstupu pri podaní ŽoNFP"</formula>
    </cfRule>
  </conditionalFormatting>
  <conditionalFormatting sqref="J1">
    <cfRule type="cellIs" dxfId="20" priority="3" operator="equal">
      <formula>"Počet chýb"</formula>
    </cfRule>
  </conditionalFormatting>
  <conditionalFormatting sqref="K1">
    <cfRule type="cellIs" dxfId="19" priority="1" operator="equal">
      <formula>""</formula>
    </cfRule>
    <cfRule type="cellIs" dxfId="18" priority="2" operator="greaterThan">
      <formula>0</formula>
    </cfRule>
  </conditionalFormatting>
  <dataValidations count="2">
    <dataValidation type="whole" allowBlank="1" showInputMessage="1" showErrorMessage="1" prompt="zadajte celé číslo" sqref="F253:F276 J253:J276">
      <formula1>0</formula1>
      <formula2>10000000</formula2>
    </dataValidation>
    <dataValidation type="list" allowBlank="1" showInputMessage="1" showErrorMessage="1" sqref="H253:H276 H8:H48 H50:H251">
      <formula1>$L$7:$L$30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5" fitToHeight="6" orientation="landscape" r:id="rId1"/>
  <headerFooter>
    <oddFooter>&amp;C&amp;8&amp;P / &amp;N</oddFooter>
  </headerFooter>
  <ignoredErrors>
    <ignoredError sqref="G7:G8 G252:G264 K7 K252 G9:G49 G50:G240 K49 G241:G251 G266:G27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Bratislavský_kraj</vt:lpstr>
      <vt:lpstr>Západné Slovensko</vt:lpstr>
      <vt:lpstr>Stredné Slovensko</vt:lpstr>
      <vt:lpstr>Východné Slovensko</vt:lpstr>
      <vt:lpstr>VSlovensko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2020-01-30T09:10:40Z</cp:lastPrinted>
  <dcterms:created xsi:type="dcterms:W3CDTF">2019-11-11T13:03:19Z</dcterms:created>
  <dcterms:modified xsi:type="dcterms:W3CDTF">2020-07-14T06:08:45Z</dcterms:modified>
</cp:coreProperties>
</file>